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95" yWindow="120" windowWidth="15195" windowHeight="5610"/>
  </bookViews>
  <sheets>
    <sheet name="fill initial data data" sheetId="5" r:id="rId1"/>
    <sheet name="ps  blank  23 page 9,11---  " sheetId="1" r:id="rId2"/>
    <sheet name="ps  blank 23 page 10,12--- " sheetId="2" r:id="rId3"/>
    <sheet name="ups blank page 9,11---   " sheetId="3" r:id="rId4"/>
    <sheet name="ups blank page 10,12--- " sheetId="4" r:id="rId5"/>
    <sheet name="monthly data formet 1" sheetId="6" r:id="rId6"/>
    <sheet name="monthly data formet 2" sheetId="7" r:id="rId7"/>
    <sheet name="Sheet3" sheetId="8" r:id="rId8"/>
  </sheets>
  <definedNames>
    <definedName name="_xlnm.Print_Area" localSheetId="0">'fill initial data data'!$A$1:$D$58</definedName>
    <definedName name="_xlnm.Print_Area" localSheetId="5">'monthly data formet 1'!$A$1:$N$46</definedName>
    <definedName name="_xlnm.Print_Area" localSheetId="6">'monthly data formet 2'!$A$1:$AC$21</definedName>
    <definedName name="_xlnm.Print_Area" localSheetId="1">'ps  blank  23 page 9,11---  '!$A$1:$AE$36</definedName>
    <definedName name="_xlnm.Print_Area" localSheetId="2">'ps  blank 23 page 10,12--- '!$A$1:$AB$39</definedName>
    <definedName name="_xlnm.Print_Area" localSheetId="4">'ups blank page 10,12--- '!$A$1:$AB$39</definedName>
    <definedName name="_xlnm.Print_Area" localSheetId="3">'ups blank page 9,11---   '!$A$1:$AE$36</definedName>
    <definedName name="Z_AAA360F4_C89F_4BE7_9E6D_B14B729BFECF_.wvu.PrintArea" localSheetId="1" hidden="1">'ps  blank  23 page 9,11---  '!$A$1:$AE$36</definedName>
    <definedName name="Z_AAA360F4_C89F_4BE7_9E6D_B14B729BFECF_.wvu.PrintArea" localSheetId="2" hidden="1">'ps  blank 23 page 10,12--- '!$A$1:$AB$39</definedName>
    <definedName name="Z_AAA360F4_C89F_4BE7_9E6D_B14B729BFECF_.wvu.PrintArea" localSheetId="4" hidden="1">'ups blank page 10,12--- '!$A$1:$AB$39</definedName>
    <definedName name="Z_AAA360F4_C89F_4BE7_9E6D_B14B729BFECF_.wvu.PrintArea" localSheetId="3" hidden="1">'ups blank page 9,11---   '!$A$1:$AE$36</definedName>
  </definedNames>
  <calcPr calcId="124519"/>
  <customWorkbookViews>
    <customWorkbookView name="hp - Personal View" guid="{AAA360F4-C89F-4BE7-9E6D-B14B729BFECF}" mergeInterval="0" personalView="1" maximized="1" xWindow="1" yWindow="1" windowWidth="1366" windowHeight="538" activeSheetId="2"/>
  </customWorkbookViews>
</workbook>
</file>

<file path=xl/calcChain.xml><?xml version="1.0" encoding="utf-8"?>
<calcChain xmlns="http://schemas.openxmlformats.org/spreadsheetml/2006/main">
  <c r="AA2" i="7"/>
  <c r="M3" i="6"/>
  <c r="M40"/>
  <c r="K40"/>
  <c r="G40"/>
  <c r="E40"/>
  <c r="D22" i="5"/>
  <c r="D21"/>
  <c r="K24" i="6" s="1"/>
  <c r="AB10" i="7"/>
  <c r="W10"/>
  <c r="K10"/>
  <c r="AC9"/>
  <c r="Y9"/>
  <c r="L9"/>
  <c r="G9"/>
  <c r="H33" i="6"/>
  <c r="J17"/>
  <c r="G17"/>
  <c r="J16"/>
  <c r="G16"/>
  <c r="O9" i="7"/>
  <c r="X7"/>
  <c r="W7"/>
  <c r="X6"/>
  <c r="W6"/>
  <c r="P7"/>
  <c r="O7"/>
  <c r="N7"/>
  <c r="M7"/>
  <c r="N6"/>
  <c r="M6"/>
  <c r="L7"/>
  <c r="K7"/>
  <c r="K6"/>
  <c r="L6"/>
  <c r="J6"/>
  <c r="I6"/>
  <c r="D7"/>
  <c r="C7"/>
  <c r="B7"/>
  <c r="D6"/>
  <c r="C6"/>
  <c r="B6"/>
  <c r="V2"/>
  <c r="P2"/>
  <c r="C1"/>
  <c r="AH13" i="2"/>
  <c r="AE13"/>
  <c r="AH13" i="4"/>
  <c r="AE13"/>
  <c r="V26" i="1"/>
  <c r="V22"/>
  <c r="V26" i="3"/>
  <c r="V22"/>
  <c r="U26"/>
  <c r="U26" i="1"/>
  <c r="U22"/>
  <c r="U22" i="3"/>
  <c r="J37" i="6"/>
  <c r="J38"/>
  <c r="I38"/>
  <c r="I37"/>
  <c r="C38"/>
  <c r="C37"/>
  <c r="B38"/>
  <c r="B37"/>
  <c r="G32"/>
  <c r="B32"/>
  <c r="A32"/>
  <c r="F32"/>
  <c r="K26"/>
  <c r="I26"/>
  <c r="I25"/>
  <c r="I24"/>
  <c r="G26"/>
  <c r="G25"/>
  <c r="G24"/>
  <c r="F26"/>
  <c r="F25"/>
  <c r="F24"/>
  <c r="D26"/>
  <c r="D25"/>
  <c r="D24"/>
  <c r="B26"/>
  <c r="B25"/>
  <c r="B24"/>
  <c r="L20"/>
  <c r="K20"/>
  <c r="J20"/>
  <c r="I20"/>
  <c r="H20"/>
  <c r="G20"/>
  <c r="J19"/>
  <c r="G19"/>
  <c r="J18"/>
  <c r="G18"/>
  <c r="C12"/>
  <c r="I12"/>
  <c r="M12"/>
  <c r="M10"/>
  <c r="M9"/>
  <c r="I9"/>
  <c r="F3"/>
  <c r="I2"/>
  <c r="I1"/>
  <c r="F1"/>
  <c r="K3"/>
  <c r="H3"/>
  <c r="C2"/>
  <c r="C9"/>
  <c r="S2" i="4"/>
  <c r="M2"/>
  <c r="D1"/>
  <c r="R1" i="3"/>
  <c r="N1"/>
  <c r="B1"/>
  <c r="R1" i="1"/>
  <c r="N1"/>
  <c r="B1"/>
  <c r="D1" i="2"/>
  <c r="Q2"/>
  <c r="L2"/>
  <c r="T8" i="7"/>
  <c r="S8"/>
  <c r="M25" i="6" l="1"/>
  <c r="E7" i="7"/>
  <c r="K25" i="6"/>
  <c r="M24"/>
  <c r="M26"/>
  <c r="Y7" i="7"/>
  <c r="X8"/>
  <c r="W8"/>
  <c r="Y6"/>
  <c r="V7"/>
  <c r="N8"/>
  <c r="U7"/>
  <c r="L8"/>
  <c r="K8"/>
  <c r="P6"/>
  <c r="P8" s="1"/>
  <c r="O6"/>
  <c r="J8"/>
  <c r="I8"/>
  <c r="D8"/>
  <c r="E6"/>
  <c r="C8"/>
  <c r="K37" i="6"/>
  <c r="K38"/>
  <c r="J39"/>
  <c r="I39"/>
  <c r="C39"/>
  <c r="D38"/>
  <c r="B39"/>
  <c r="D37"/>
  <c r="K32"/>
  <c r="J32"/>
  <c r="D39" l="1"/>
  <c r="E8" i="7"/>
  <c r="Y8"/>
  <c r="O8"/>
  <c r="K39" i="6"/>
  <c r="Y7" i="4"/>
  <c r="Y9"/>
  <c r="Y10"/>
  <c r="Y12"/>
  <c r="Y14"/>
  <c r="Y16"/>
  <c r="Y17"/>
  <c r="Y19"/>
  <c r="Y21"/>
  <c r="Y23"/>
  <c r="Y24"/>
  <c r="Y26"/>
  <c r="Y28"/>
  <c r="Y30"/>
  <c r="Y31"/>
  <c r="Y33"/>
  <c r="Y35"/>
  <c r="Y36"/>
  <c r="M6"/>
  <c r="H6"/>
  <c r="J5" i="3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4"/>
  <c r="Y7" i="2"/>
  <c r="Y9"/>
  <c r="Y10"/>
  <c r="Y12"/>
  <c r="Y14"/>
  <c r="Y16"/>
  <c r="Y17"/>
  <c r="Y19"/>
  <c r="Y21"/>
  <c r="Y23"/>
  <c r="Y24"/>
  <c r="Y26"/>
  <c r="Y28"/>
  <c r="Y30"/>
  <c r="Y31"/>
  <c r="Y33"/>
  <c r="Y35"/>
  <c r="Y36"/>
  <c r="D17" i="5"/>
  <c r="D16"/>
  <c r="C6" i="4"/>
  <c r="B6"/>
  <c r="Y6" l="1"/>
  <c r="AE31" i="3" l="1"/>
  <c r="AD31"/>
  <c r="AA31"/>
  <c r="Y26"/>
  <c r="X26"/>
  <c r="W26"/>
  <c r="Z26" s="1"/>
  <c r="X31" s="1"/>
  <c r="Y22"/>
  <c r="X22"/>
  <c r="W22"/>
  <c r="Z22" s="1"/>
  <c r="U31" s="1"/>
  <c r="AE31" i="1"/>
  <c r="AD31"/>
  <c r="AA31"/>
  <c r="X26"/>
  <c r="W26"/>
  <c r="W22"/>
  <c r="M6" i="2"/>
  <c r="H6"/>
  <c r="P7" i="4"/>
  <c r="P8"/>
  <c r="P10"/>
  <c r="P12"/>
  <c r="P13"/>
  <c r="P14"/>
  <c r="P15"/>
  <c r="P17"/>
  <c r="P19"/>
  <c r="P20"/>
  <c r="P21"/>
  <c r="P22"/>
  <c r="P24"/>
  <c r="P26"/>
  <c r="P27"/>
  <c r="P28"/>
  <c r="P29"/>
  <c r="P31"/>
  <c r="P33"/>
  <c r="P34"/>
  <c r="P35"/>
  <c r="P36"/>
  <c r="P6"/>
  <c r="K7"/>
  <c r="K9"/>
  <c r="K11"/>
  <c r="K14"/>
  <c r="K16"/>
  <c r="K18"/>
  <c r="K21"/>
  <c r="K23"/>
  <c r="K25"/>
  <c r="K28"/>
  <c r="K30"/>
  <c r="K32"/>
  <c r="K35"/>
  <c r="K36"/>
  <c r="X7"/>
  <c r="X9"/>
  <c r="X10"/>
  <c r="X12"/>
  <c r="X14"/>
  <c r="X16"/>
  <c r="X17"/>
  <c r="X19"/>
  <c r="X21"/>
  <c r="X23"/>
  <c r="X24"/>
  <c r="X26"/>
  <c r="X28"/>
  <c r="X30"/>
  <c r="X31"/>
  <c r="X33"/>
  <c r="X35"/>
  <c r="X36"/>
  <c r="W7"/>
  <c r="W8"/>
  <c r="W11"/>
  <c r="W13"/>
  <c r="W14"/>
  <c r="W15"/>
  <c r="W18"/>
  <c r="W20"/>
  <c r="W21"/>
  <c r="W22"/>
  <c r="W25"/>
  <c r="W27"/>
  <c r="W28"/>
  <c r="W29"/>
  <c r="W32"/>
  <c r="W34"/>
  <c r="W35"/>
  <c r="W36"/>
  <c r="W6"/>
  <c r="V7"/>
  <c r="V8"/>
  <c r="V11"/>
  <c r="V13"/>
  <c r="V14"/>
  <c r="V15"/>
  <c r="V18"/>
  <c r="V20"/>
  <c r="V21"/>
  <c r="V22"/>
  <c r="V25"/>
  <c r="V27"/>
  <c r="V28"/>
  <c r="V29"/>
  <c r="V32"/>
  <c r="V34"/>
  <c r="V35"/>
  <c r="V36"/>
  <c r="V6"/>
  <c r="S7"/>
  <c r="S9"/>
  <c r="S11"/>
  <c r="S14"/>
  <c r="S16"/>
  <c r="S18"/>
  <c r="S21"/>
  <c r="S23"/>
  <c r="S25"/>
  <c r="S28"/>
  <c r="S30"/>
  <c r="S32"/>
  <c r="S35"/>
  <c r="S36"/>
  <c r="C36" i="3"/>
  <c r="E36"/>
  <c r="F36"/>
  <c r="H36"/>
  <c r="I36"/>
  <c r="R6"/>
  <c r="F8" i="4" s="1"/>
  <c r="R7" i="3"/>
  <c r="F9" i="4" s="1"/>
  <c r="R8" i="3"/>
  <c r="F10" i="4" s="1"/>
  <c r="R9" i="3"/>
  <c r="F11" i="4" s="1"/>
  <c r="R10" i="3"/>
  <c r="F12" i="4" s="1"/>
  <c r="R11" i="3"/>
  <c r="F13" i="4" s="1"/>
  <c r="R12" i="3"/>
  <c r="F14" i="4" s="1"/>
  <c r="R13" i="3"/>
  <c r="F15" i="4" s="1"/>
  <c r="R14" i="3"/>
  <c r="F16" i="4" s="1"/>
  <c r="R15" i="3"/>
  <c r="F17" i="4" s="1"/>
  <c r="R16" i="3"/>
  <c r="F18" i="4" s="1"/>
  <c r="R17" i="3"/>
  <c r="F19" i="4" s="1"/>
  <c r="R18" i="3"/>
  <c r="F20" i="4" s="1"/>
  <c r="R19" i="3"/>
  <c r="F21" i="4" s="1"/>
  <c r="R20" i="3"/>
  <c r="F22" i="4" s="1"/>
  <c r="R21" i="3"/>
  <c r="F23" i="4" s="1"/>
  <c r="R22" i="3"/>
  <c r="F24" i="4" s="1"/>
  <c r="R23" i="3"/>
  <c r="F25" i="4" s="1"/>
  <c r="R24" i="3"/>
  <c r="F26" i="4" s="1"/>
  <c r="R25" i="3"/>
  <c r="F27" i="4" s="1"/>
  <c r="R26" i="3"/>
  <c r="F28" i="4" s="1"/>
  <c r="R27" i="3"/>
  <c r="F29" i="4" s="1"/>
  <c r="R28" i="3"/>
  <c r="F30" i="4" s="1"/>
  <c r="R29" i="3"/>
  <c r="F31" i="4" s="1"/>
  <c r="R30" i="3"/>
  <c r="F32" i="4" s="1"/>
  <c r="R31" i="3"/>
  <c r="F33" i="4" s="1"/>
  <c r="R32" i="3"/>
  <c r="F34" i="4" s="1"/>
  <c r="R33" i="3"/>
  <c r="F35" i="4" s="1"/>
  <c r="R34" i="3"/>
  <c r="F36" i="4" s="1"/>
  <c r="R35" i="3"/>
  <c r="Q6"/>
  <c r="E7" i="4" s="1"/>
  <c r="Q7" i="3"/>
  <c r="E8" i="4" s="1"/>
  <c r="Q8" i="3"/>
  <c r="E9" i="4" s="1"/>
  <c r="Q9" i="3"/>
  <c r="E10" i="4" s="1"/>
  <c r="Q10" i="3"/>
  <c r="E11" i="4" s="1"/>
  <c r="Q11" i="3"/>
  <c r="E12" i="4" s="1"/>
  <c r="Q12" i="3"/>
  <c r="E13" i="4" s="1"/>
  <c r="Q13" i="3"/>
  <c r="E14" i="4" s="1"/>
  <c r="Q14" i="3"/>
  <c r="E15" i="4" s="1"/>
  <c r="Q15" i="3"/>
  <c r="E16" i="4" s="1"/>
  <c r="Q16" i="3"/>
  <c r="E17" i="4" s="1"/>
  <c r="Q17" i="3"/>
  <c r="E18" i="4" s="1"/>
  <c r="Q18" i="3"/>
  <c r="E19" i="4" s="1"/>
  <c r="Q19" i="3"/>
  <c r="E20" i="4" s="1"/>
  <c r="Q20" i="3"/>
  <c r="E21" i="4" s="1"/>
  <c r="Q21" i="3"/>
  <c r="E22" i="4" s="1"/>
  <c r="Q22" i="3"/>
  <c r="E23" i="4" s="1"/>
  <c r="Q23" i="3"/>
  <c r="E24" i="4" s="1"/>
  <c r="Q24" i="3"/>
  <c r="E25" i="4" s="1"/>
  <c r="Q25" i="3"/>
  <c r="E26" i="4" s="1"/>
  <c r="Q26" i="3"/>
  <c r="E27" i="4" s="1"/>
  <c r="Q27" i="3"/>
  <c r="E28" i="4" s="1"/>
  <c r="Q28" i="3"/>
  <c r="E29" i="4" s="1"/>
  <c r="Q29" i="3"/>
  <c r="E30" i="4" s="1"/>
  <c r="Q30" i="3"/>
  <c r="E31" i="4" s="1"/>
  <c r="Q31" i="3"/>
  <c r="E32" i="4" s="1"/>
  <c r="Q32" i="3"/>
  <c r="E33" i="4" s="1"/>
  <c r="Q33" i="3"/>
  <c r="E34" i="4" s="1"/>
  <c r="Q34" i="3"/>
  <c r="E35" i="4" s="1"/>
  <c r="Q35" i="3"/>
  <c r="E36" i="4" s="1"/>
  <c r="J28" i="3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J26" s="1"/>
  <c r="G27"/>
  <c r="J27" s="1"/>
  <c r="G28"/>
  <c r="G29"/>
  <c r="J29" s="1"/>
  <c r="G30"/>
  <c r="J30" s="1"/>
  <c r="G31"/>
  <c r="J31" s="1"/>
  <c r="G32"/>
  <c r="J32" s="1"/>
  <c r="G33"/>
  <c r="J33" s="1"/>
  <c r="G34"/>
  <c r="J34" s="1"/>
  <c r="G35"/>
  <c r="J35" s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R4"/>
  <c r="Q4"/>
  <c r="G4"/>
  <c r="D4"/>
  <c r="C36" i="1"/>
  <c r="R6"/>
  <c r="F7" i="2" s="1"/>
  <c r="R7" i="1"/>
  <c r="F8" i="2" s="1"/>
  <c r="R8" i="1"/>
  <c r="F9" i="2" s="1"/>
  <c r="R9" i="1"/>
  <c r="F10" i="2" s="1"/>
  <c r="R10" i="1"/>
  <c r="F11" i="2" s="1"/>
  <c r="R11" i="1"/>
  <c r="F12" i="2" s="1"/>
  <c r="R12" i="1"/>
  <c r="F13" i="2" s="1"/>
  <c r="R13" i="1"/>
  <c r="F14" i="2" s="1"/>
  <c r="R14" i="1"/>
  <c r="F15" i="2" s="1"/>
  <c r="R15" i="1"/>
  <c r="F16" i="2" s="1"/>
  <c r="R16" i="1"/>
  <c r="F17" i="2" s="1"/>
  <c r="R17" i="1"/>
  <c r="F18" i="2" s="1"/>
  <c r="R18" i="1"/>
  <c r="F19" i="2" s="1"/>
  <c r="R19" i="1"/>
  <c r="F20" i="2" s="1"/>
  <c r="R20" i="1"/>
  <c r="F21" i="2" s="1"/>
  <c r="R21" i="1"/>
  <c r="F22" i="2" s="1"/>
  <c r="R22" i="1"/>
  <c r="F23" i="2" s="1"/>
  <c r="R23" i="1"/>
  <c r="F24" i="2" s="1"/>
  <c r="R24" i="1"/>
  <c r="F25" i="2" s="1"/>
  <c r="R25" i="1"/>
  <c r="F26" i="2" s="1"/>
  <c r="R26" i="1"/>
  <c r="F27" i="2" s="1"/>
  <c r="R27" i="1"/>
  <c r="F28" i="2" s="1"/>
  <c r="R28" i="1"/>
  <c r="F29" i="2" s="1"/>
  <c r="R29" i="1"/>
  <c r="F30" i="2" s="1"/>
  <c r="R30" i="1"/>
  <c r="F31" i="2" s="1"/>
  <c r="R31" i="1"/>
  <c r="F32" i="2" s="1"/>
  <c r="R32" i="1"/>
  <c r="F33" i="2" s="1"/>
  <c r="R33" i="1"/>
  <c r="F34" i="2" s="1"/>
  <c r="R34" i="1"/>
  <c r="F35" i="2" s="1"/>
  <c r="R35" i="1"/>
  <c r="F36" i="2" s="1"/>
  <c r="Q6" i="1"/>
  <c r="E7" i="2" s="1"/>
  <c r="Q7" i="1"/>
  <c r="E8" i="2" s="1"/>
  <c r="Q8" i="1"/>
  <c r="E9" i="2" s="1"/>
  <c r="Q9" i="1"/>
  <c r="E10" i="2" s="1"/>
  <c r="Q10" i="1"/>
  <c r="E11" i="2" s="1"/>
  <c r="Q11" i="1"/>
  <c r="E12" i="2" s="1"/>
  <c r="Q12" i="1"/>
  <c r="E13" i="2" s="1"/>
  <c r="Q13" i="1"/>
  <c r="E14" i="2" s="1"/>
  <c r="Q14" i="1"/>
  <c r="E15" i="2" s="1"/>
  <c r="Q15" i="1"/>
  <c r="E16" i="2" s="1"/>
  <c r="Q16" i="1"/>
  <c r="E17" i="2" s="1"/>
  <c r="Q17" i="1"/>
  <c r="E18" i="2" s="1"/>
  <c r="Q18" i="1"/>
  <c r="E19" i="2" s="1"/>
  <c r="Q19" i="1"/>
  <c r="E20" i="2" s="1"/>
  <c r="Q20" i="1"/>
  <c r="E21" i="2" s="1"/>
  <c r="Q21" i="1"/>
  <c r="E22" i="2" s="1"/>
  <c r="Q22" i="1"/>
  <c r="E23" i="2" s="1"/>
  <c r="Q23" i="1"/>
  <c r="E24" i="2" s="1"/>
  <c r="Q24" i="1"/>
  <c r="E25" i="2" s="1"/>
  <c r="Q25" i="1"/>
  <c r="E26" i="2" s="1"/>
  <c r="Q26" i="1"/>
  <c r="E27" i="2" s="1"/>
  <c r="Q27" i="1"/>
  <c r="E28" i="2" s="1"/>
  <c r="Q28" i="1"/>
  <c r="E29" i="2" s="1"/>
  <c r="Q29" i="1"/>
  <c r="E30" i="2" s="1"/>
  <c r="Q30" i="1"/>
  <c r="E31" i="2" s="1"/>
  <c r="Q31" i="1"/>
  <c r="E32" i="2" s="1"/>
  <c r="Q32" i="1"/>
  <c r="E33" i="2" s="1"/>
  <c r="Q33" i="1"/>
  <c r="E34" i="2" s="1"/>
  <c r="Q34" i="1"/>
  <c r="E35" i="2" s="1"/>
  <c r="Q35" i="1"/>
  <c r="E36" i="2" s="1"/>
  <c r="P6" i="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R4"/>
  <c r="Q4"/>
  <c r="P4"/>
  <c r="M4"/>
  <c r="J4"/>
  <c r="G4"/>
  <c r="D4"/>
  <c r="O37" i="4"/>
  <c r="N37"/>
  <c r="J37"/>
  <c r="I37"/>
  <c r="J37" i="2"/>
  <c r="X22" i="1" s="1"/>
  <c r="I37" i="2"/>
  <c r="Y22" i="1" s="1"/>
  <c r="N37" i="2"/>
  <c r="Y26" i="1" s="1"/>
  <c r="O37" i="2"/>
  <c r="Y37"/>
  <c r="X7"/>
  <c r="X9"/>
  <c r="X10"/>
  <c r="X12"/>
  <c r="X14"/>
  <c r="X16"/>
  <c r="X17"/>
  <c r="X19"/>
  <c r="X21"/>
  <c r="X23"/>
  <c r="X24"/>
  <c r="X26"/>
  <c r="X28"/>
  <c r="X30"/>
  <c r="X31"/>
  <c r="X33"/>
  <c r="X35"/>
  <c r="X36"/>
  <c r="W7"/>
  <c r="W8"/>
  <c r="W11"/>
  <c r="W13"/>
  <c r="W14"/>
  <c r="W15"/>
  <c r="W18"/>
  <c r="W20"/>
  <c r="W21"/>
  <c r="W22"/>
  <c r="W25"/>
  <c r="W27"/>
  <c r="W28"/>
  <c r="W29"/>
  <c r="W32"/>
  <c r="W34"/>
  <c r="W35"/>
  <c r="W36"/>
  <c r="V7"/>
  <c r="V8"/>
  <c r="V11"/>
  <c r="V13"/>
  <c r="V14"/>
  <c r="V15"/>
  <c r="V18"/>
  <c r="V20"/>
  <c r="V21"/>
  <c r="V22"/>
  <c r="V25"/>
  <c r="V27"/>
  <c r="V28"/>
  <c r="V29"/>
  <c r="V32"/>
  <c r="V34"/>
  <c r="V35"/>
  <c r="V36"/>
  <c r="S7"/>
  <c r="S9"/>
  <c r="S11"/>
  <c r="S14"/>
  <c r="S16"/>
  <c r="S18"/>
  <c r="S21"/>
  <c r="S23"/>
  <c r="S25"/>
  <c r="S28"/>
  <c r="S30"/>
  <c r="S32"/>
  <c r="S35"/>
  <c r="S36"/>
  <c r="P7"/>
  <c r="P8"/>
  <c r="P10"/>
  <c r="P12"/>
  <c r="P13"/>
  <c r="P14"/>
  <c r="P15"/>
  <c r="P17"/>
  <c r="P19"/>
  <c r="P20"/>
  <c r="P21"/>
  <c r="P22"/>
  <c r="P24"/>
  <c r="P26"/>
  <c r="P27"/>
  <c r="P28"/>
  <c r="P29"/>
  <c r="P31"/>
  <c r="P33"/>
  <c r="P34"/>
  <c r="P35"/>
  <c r="P36"/>
  <c r="K7"/>
  <c r="K9"/>
  <c r="K11"/>
  <c r="K14"/>
  <c r="K16"/>
  <c r="K18"/>
  <c r="K21"/>
  <c r="K23"/>
  <c r="K25"/>
  <c r="K28"/>
  <c r="K30"/>
  <c r="K32"/>
  <c r="K35"/>
  <c r="K36"/>
  <c r="W6"/>
  <c r="V6"/>
  <c r="P6"/>
  <c r="D5" i="3"/>
  <c r="R5" i="1"/>
  <c r="F6" i="2" s="1"/>
  <c r="Q5" i="1"/>
  <c r="P5"/>
  <c r="M5"/>
  <c r="G5"/>
  <c r="D5"/>
  <c r="O36"/>
  <c r="N36"/>
  <c r="L36"/>
  <c r="K36"/>
  <c r="I36"/>
  <c r="H36"/>
  <c r="F36"/>
  <c r="E36"/>
  <c r="B36"/>
  <c r="AE18"/>
  <c r="AE17"/>
  <c r="AE16"/>
  <c r="AE15"/>
  <c r="AE14"/>
  <c r="AE13"/>
  <c r="AE9"/>
  <c r="AE8"/>
  <c r="AE7"/>
  <c r="AE6"/>
  <c r="AE5"/>
  <c r="AE4"/>
  <c r="S35" l="1"/>
  <c r="G36" i="2" s="1"/>
  <c r="S15" i="3"/>
  <c r="S11"/>
  <c r="G12" i="4" s="1"/>
  <c r="S7" i="3"/>
  <c r="G8" i="4" s="1"/>
  <c r="Y8" s="1"/>
  <c r="S20" i="3"/>
  <c r="G21" i="4" s="1"/>
  <c r="S16" i="3"/>
  <c r="G17" i="4" s="1"/>
  <c r="S35" i="3"/>
  <c r="G36" i="4" s="1"/>
  <c r="AA36" s="1"/>
  <c r="S32" i="3"/>
  <c r="G33" i="4" s="1"/>
  <c r="Z33" s="1"/>
  <c r="S33" i="3"/>
  <c r="G34" i="4" s="1"/>
  <c r="S29" i="3"/>
  <c r="G30" i="4" s="1"/>
  <c r="P30" s="1"/>
  <c r="S13" i="3"/>
  <c r="G14" i="4" s="1"/>
  <c r="S34" i="3"/>
  <c r="G35" i="4" s="1"/>
  <c r="AA35" s="1"/>
  <c r="S30" i="3"/>
  <c r="G31" i="4" s="1"/>
  <c r="K31" s="1"/>
  <c r="S26" i="3"/>
  <c r="G27" i="4" s="1"/>
  <c r="Y27" s="1"/>
  <c r="S31" i="3"/>
  <c r="G32" i="4" s="1"/>
  <c r="S27" i="3"/>
  <c r="G28" i="4" s="1"/>
  <c r="AA28" s="1"/>
  <c r="S28" i="3"/>
  <c r="G29" i="4" s="1"/>
  <c r="Z29" s="1"/>
  <c r="Y29"/>
  <c r="Y34"/>
  <c r="U34"/>
  <c r="Y32"/>
  <c r="AA32"/>
  <c r="Z17"/>
  <c r="G16"/>
  <c r="S34" i="1"/>
  <c r="G35" i="2" s="1"/>
  <c r="Z35" s="1"/>
  <c r="S30" i="1"/>
  <c r="G31" i="2" s="1"/>
  <c r="W31" s="1"/>
  <c r="S26" i="1"/>
  <c r="G27" i="2" s="1"/>
  <c r="Y27" s="1"/>
  <c r="S18" i="1"/>
  <c r="G19" i="2" s="1"/>
  <c r="W19" s="1"/>
  <c r="S33" i="1"/>
  <c r="G34" i="2" s="1"/>
  <c r="Y34" s="1"/>
  <c r="S29" i="1"/>
  <c r="G30" i="2" s="1"/>
  <c r="W30" s="1"/>
  <c r="S13" i="1"/>
  <c r="G14" i="2" s="1"/>
  <c r="S6" i="1"/>
  <c r="G7" i="2" s="1"/>
  <c r="Z7" s="1"/>
  <c r="S31" i="1"/>
  <c r="G32" i="2" s="1"/>
  <c r="Y32" s="1"/>
  <c r="S27" i="1"/>
  <c r="G28" i="2" s="1"/>
  <c r="S15" i="1"/>
  <c r="G16" i="2" s="1"/>
  <c r="S11" i="1"/>
  <c r="G12" i="2" s="1"/>
  <c r="AA12" s="1"/>
  <c r="S7" i="1"/>
  <c r="G8" i="2" s="1"/>
  <c r="Y8" s="1"/>
  <c r="S32" i="1"/>
  <c r="G33" i="2" s="1"/>
  <c r="T33" s="1"/>
  <c r="S28" i="1"/>
  <c r="G29" i="2" s="1"/>
  <c r="Y29" s="1"/>
  <c r="S20" i="1"/>
  <c r="G21" i="2" s="1"/>
  <c r="T21" s="1"/>
  <c r="J36" i="1"/>
  <c r="Z22"/>
  <c r="Z26"/>
  <c r="X31" s="1"/>
  <c r="S25" i="3"/>
  <c r="S24"/>
  <c r="S23"/>
  <c r="S22"/>
  <c r="S21"/>
  <c r="S19"/>
  <c r="S18"/>
  <c r="G19" i="4" s="1"/>
  <c r="V19" s="1"/>
  <c r="S17" i="3"/>
  <c r="S14"/>
  <c r="S12"/>
  <c r="S10"/>
  <c r="S9"/>
  <c r="S8"/>
  <c r="S6"/>
  <c r="G7" i="4" s="1"/>
  <c r="G36" i="3"/>
  <c r="Y31"/>
  <c r="P36" i="1"/>
  <c r="S25"/>
  <c r="G26" i="2" s="1"/>
  <c r="Z26" s="1"/>
  <c r="S17" i="1"/>
  <c r="G18" i="2" s="1"/>
  <c r="Y18" s="1"/>
  <c r="M36" i="1"/>
  <c r="S4"/>
  <c r="S24"/>
  <c r="G25" i="2" s="1"/>
  <c r="R25" s="1"/>
  <c r="S5" i="1"/>
  <c r="G6" i="2" s="1"/>
  <c r="S23" i="1"/>
  <c r="G24" i="2" s="1"/>
  <c r="V24" s="1"/>
  <c r="S22" i="1"/>
  <c r="G23" i="2" s="1"/>
  <c r="U23" s="1"/>
  <c r="S21" i="1"/>
  <c r="G22" i="2" s="1"/>
  <c r="S19" i="1"/>
  <c r="G20" i="2" s="1"/>
  <c r="Y20" s="1"/>
  <c r="S16" i="1"/>
  <c r="G17" i="2" s="1"/>
  <c r="AA17" s="1"/>
  <c r="S14" i="1"/>
  <c r="G15" i="2" s="1"/>
  <c r="Z15" s="1"/>
  <c r="S12" i="1"/>
  <c r="G13" i="2" s="1"/>
  <c r="R13" s="1"/>
  <c r="S10" i="1"/>
  <c r="G11" i="2" s="1"/>
  <c r="X11" s="1"/>
  <c r="S9" i="1"/>
  <c r="G10" i="2" s="1"/>
  <c r="T10" s="1"/>
  <c r="S8" i="1"/>
  <c r="G9" i="2" s="1"/>
  <c r="P9" s="1"/>
  <c r="S4" i="3"/>
  <c r="D36"/>
  <c r="Q36" i="1"/>
  <c r="R36"/>
  <c r="E6" i="2"/>
  <c r="R34" i="4"/>
  <c r="R30"/>
  <c r="S33"/>
  <c r="S29"/>
  <c r="S17"/>
  <c r="T33"/>
  <c r="T29"/>
  <c r="T17"/>
  <c r="U35"/>
  <c r="U31"/>
  <c r="U27"/>
  <c r="V30"/>
  <c r="W33"/>
  <c r="W17"/>
  <c r="X32"/>
  <c r="Z34"/>
  <c r="Z30"/>
  <c r="AA33"/>
  <c r="AA29"/>
  <c r="AA17"/>
  <c r="K12"/>
  <c r="R35"/>
  <c r="R31"/>
  <c r="R27"/>
  <c r="S34"/>
  <c r="T34"/>
  <c r="T30"/>
  <c r="U36"/>
  <c r="U32"/>
  <c r="U28"/>
  <c r="V31"/>
  <c r="W30"/>
  <c r="X6"/>
  <c r="X29"/>
  <c r="Z35"/>
  <c r="Z31"/>
  <c r="Z27"/>
  <c r="AA34"/>
  <c r="AA30"/>
  <c r="K33"/>
  <c r="K29"/>
  <c r="K17"/>
  <c r="P32"/>
  <c r="R36"/>
  <c r="R32"/>
  <c r="R28"/>
  <c r="R12"/>
  <c r="S31"/>
  <c r="S27"/>
  <c r="S19"/>
  <c r="T35"/>
  <c r="T31"/>
  <c r="T27"/>
  <c r="U33"/>
  <c r="U29"/>
  <c r="U17"/>
  <c r="V12"/>
  <c r="W31"/>
  <c r="X34"/>
  <c r="Z36"/>
  <c r="Z32"/>
  <c r="Z28"/>
  <c r="Z12"/>
  <c r="AA31"/>
  <c r="K34"/>
  <c r="R33"/>
  <c r="R29"/>
  <c r="R17"/>
  <c r="S12"/>
  <c r="T36"/>
  <c r="T32"/>
  <c r="T28"/>
  <c r="T12"/>
  <c r="U30"/>
  <c r="AB30" s="1"/>
  <c r="V33"/>
  <c r="V17"/>
  <c r="W12"/>
  <c r="X27"/>
  <c r="AB34"/>
  <c r="AB35"/>
  <c r="AB36"/>
  <c r="U35" i="2"/>
  <c r="AA35"/>
  <c r="S31"/>
  <c r="R31"/>
  <c r="Z27"/>
  <c r="U27"/>
  <c r="S27"/>
  <c r="AA27"/>
  <c r="X27"/>
  <c r="T27"/>
  <c r="R27"/>
  <c r="K27"/>
  <c r="U19"/>
  <c r="R34"/>
  <c r="K34"/>
  <c r="S34"/>
  <c r="AA34"/>
  <c r="T30"/>
  <c r="Z30"/>
  <c r="U30"/>
  <c r="AA30"/>
  <c r="V30"/>
  <c r="X18"/>
  <c r="T14"/>
  <c r="R14"/>
  <c r="Z14"/>
  <c r="U14"/>
  <c r="AA14"/>
  <c r="AA25"/>
  <c r="V33"/>
  <c r="R33"/>
  <c r="Z33"/>
  <c r="U33"/>
  <c r="S33"/>
  <c r="AA29"/>
  <c r="X29"/>
  <c r="T29"/>
  <c r="R29"/>
  <c r="K29"/>
  <c r="Z29"/>
  <c r="U29"/>
  <c r="S29"/>
  <c r="R21"/>
  <c r="R17"/>
  <c r="AA36"/>
  <c r="T36"/>
  <c r="R36"/>
  <c r="Z36"/>
  <c r="AA32"/>
  <c r="T32"/>
  <c r="R32"/>
  <c r="AA28"/>
  <c r="T28"/>
  <c r="R28"/>
  <c r="Z28"/>
  <c r="U28"/>
  <c r="W24"/>
  <c r="S20"/>
  <c r="X20"/>
  <c r="R20"/>
  <c r="Z20"/>
  <c r="AA16"/>
  <c r="V16"/>
  <c r="P16"/>
  <c r="T16"/>
  <c r="R16"/>
  <c r="Z16"/>
  <c r="W16"/>
  <c r="U16"/>
  <c r="V12"/>
  <c r="T12"/>
  <c r="Z12"/>
  <c r="W12"/>
  <c r="AA8"/>
  <c r="X8"/>
  <c r="K8"/>
  <c r="Z8"/>
  <c r="U7"/>
  <c r="AA7"/>
  <c r="Q6" i="4"/>
  <c r="M7" s="1"/>
  <c r="Q7" s="1"/>
  <c r="M8" s="1"/>
  <c r="Q8" s="1"/>
  <c r="M9" s="1"/>
  <c r="D36" i="1"/>
  <c r="G36"/>
  <c r="AA9" i="2" l="1"/>
  <c r="R18"/>
  <c r="K33"/>
  <c r="AA33"/>
  <c r="U18"/>
  <c r="R30"/>
  <c r="K31"/>
  <c r="Z31"/>
  <c r="W33"/>
  <c r="P30"/>
  <c r="T19"/>
  <c r="V31"/>
  <c r="R23"/>
  <c r="T7"/>
  <c r="U8"/>
  <c r="T8"/>
  <c r="U12"/>
  <c r="R12"/>
  <c r="S12"/>
  <c r="Z32"/>
  <c r="X32"/>
  <c r="U21"/>
  <c r="AA21"/>
  <c r="X34"/>
  <c r="Z34"/>
  <c r="K19"/>
  <c r="AA19"/>
  <c r="Z19"/>
  <c r="T35"/>
  <c r="Z21"/>
  <c r="R19"/>
  <c r="S19"/>
  <c r="R7"/>
  <c r="R8"/>
  <c r="S8"/>
  <c r="K12"/>
  <c r="U32"/>
  <c r="P32"/>
  <c r="W26"/>
  <c r="U34"/>
  <c r="T34"/>
  <c r="V19"/>
  <c r="R35"/>
  <c r="AB32" i="4"/>
  <c r="AB31"/>
  <c r="K27"/>
  <c r="G26"/>
  <c r="U26" s="1"/>
  <c r="G25"/>
  <c r="Z25"/>
  <c r="G24"/>
  <c r="G23"/>
  <c r="P23" s="1"/>
  <c r="G22"/>
  <c r="Z21"/>
  <c r="G20"/>
  <c r="Y20" s="1"/>
  <c r="K19"/>
  <c r="G18"/>
  <c r="AA16"/>
  <c r="G15"/>
  <c r="U14"/>
  <c r="G13"/>
  <c r="AA12"/>
  <c r="G11"/>
  <c r="X11"/>
  <c r="G10"/>
  <c r="G9"/>
  <c r="T31" i="2"/>
  <c r="U31"/>
  <c r="AA31"/>
  <c r="P23"/>
  <c r="R26"/>
  <c r="S26"/>
  <c r="U26"/>
  <c r="T26"/>
  <c r="V26"/>
  <c r="K26"/>
  <c r="W23"/>
  <c r="AA23"/>
  <c r="K20"/>
  <c r="AA20"/>
  <c r="AA18"/>
  <c r="T18"/>
  <c r="V23"/>
  <c r="Z23"/>
  <c r="U20"/>
  <c r="T20"/>
  <c r="P18"/>
  <c r="Z18"/>
  <c r="T23"/>
  <c r="U17"/>
  <c r="U9"/>
  <c r="U31" i="1"/>
  <c r="AA11" i="2"/>
  <c r="Y11"/>
  <c r="K6"/>
  <c r="Y6"/>
  <c r="AA15"/>
  <c r="Y15"/>
  <c r="X13"/>
  <c r="Y13"/>
  <c r="Z22"/>
  <c r="Y22"/>
  <c r="T25"/>
  <c r="Y25"/>
  <c r="AB28" i="4"/>
  <c r="R14"/>
  <c r="AA27"/>
  <c r="AB27" s="1"/>
  <c r="K26"/>
  <c r="S26"/>
  <c r="R26"/>
  <c r="AA25"/>
  <c r="Z23"/>
  <c r="V23"/>
  <c r="U21"/>
  <c r="AA21"/>
  <c r="T21"/>
  <c r="R21"/>
  <c r="AA20"/>
  <c r="R20"/>
  <c r="S20"/>
  <c r="X20"/>
  <c r="AA19"/>
  <c r="R19"/>
  <c r="T19"/>
  <c r="Z19"/>
  <c r="W19"/>
  <c r="U19"/>
  <c r="P16"/>
  <c r="U16"/>
  <c r="W16"/>
  <c r="T16"/>
  <c r="Z16"/>
  <c r="R16"/>
  <c r="V16"/>
  <c r="AA14"/>
  <c r="T14"/>
  <c r="Z14"/>
  <c r="U12"/>
  <c r="U11"/>
  <c r="R11"/>
  <c r="T11"/>
  <c r="P11"/>
  <c r="AA8"/>
  <c r="X8"/>
  <c r="S8"/>
  <c r="T8"/>
  <c r="Z8"/>
  <c r="U8"/>
  <c r="K8"/>
  <c r="R8"/>
  <c r="J36" i="3"/>
  <c r="K6" i="4"/>
  <c r="L6" s="1"/>
  <c r="H7" s="1"/>
  <c r="L7" s="1"/>
  <c r="H8" s="1"/>
  <c r="S6"/>
  <c r="Z11" i="2"/>
  <c r="U13"/>
  <c r="P11"/>
  <c r="AA26"/>
  <c r="P25"/>
  <c r="Z25"/>
  <c r="X25"/>
  <c r="U25"/>
  <c r="T24"/>
  <c r="K22"/>
  <c r="T22"/>
  <c r="X15"/>
  <c r="T11"/>
  <c r="U11"/>
  <c r="R11"/>
  <c r="Z10"/>
  <c r="AA10"/>
  <c r="T9"/>
  <c r="R9"/>
  <c r="W9"/>
  <c r="AA24"/>
  <c r="K24"/>
  <c r="U24"/>
  <c r="R24"/>
  <c r="S24"/>
  <c r="Z24"/>
  <c r="U22"/>
  <c r="AA22"/>
  <c r="S22"/>
  <c r="R22"/>
  <c r="X22"/>
  <c r="Z17"/>
  <c r="V17"/>
  <c r="W17"/>
  <c r="T17"/>
  <c r="S17"/>
  <c r="K17"/>
  <c r="U15"/>
  <c r="R15"/>
  <c r="S15"/>
  <c r="T15"/>
  <c r="K15"/>
  <c r="T13"/>
  <c r="Z13"/>
  <c r="S13"/>
  <c r="K13"/>
  <c r="AA13"/>
  <c r="U10"/>
  <c r="R10"/>
  <c r="S10"/>
  <c r="K10"/>
  <c r="V10"/>
  <c r="W10"/>
  <c r="V9"/>
  <c r="S36" i="1"/>
  <c r="Z9" i="2"/>
  <c r="S6"/>
  <c r="R6"/>
  <c r="X6"/>
  <c r="AB17" i="4"/>
  <c r="AB33"/>
  <c r="AB29"/>
  <c r="AB28" i="2"/>
  <c r="AB14"/>
  <c r="AB12"/>
  <c r="AB16"/>
  <c r="AB35"/>
  <c r="AB20"/>
  <c r="AB29"/>
  <c r="AB30"/>
  <c r="AB34"/>
  <c r="AB27"/>
  <c r="AB7"/>
  <c r="AB18"/>
  <c r="AB33"/>
  <c r="Q6"/>
  <c r="M7" s="1"/>
  <c r="Q7" s="1"/>
  <c r="F37"/>
  <c r="E37"/>
  <c r="B36" i="3"/>
  <c r="AE18"/>
  <c r="AE17"/>
  <c r="AE16"/>
  <c r="AE15"/>
  <c r="AE14"/>
  <c r="AE13"/>
  <c r="AE9"/>
  <c r="AE8"/>
  <c r="AE7"/>
  <c r="AE6"/>
  <c r="AE5"/>
  <c r="R5"/>
  <c r="Q5"/>
  <c r="E6" i="4" s="1"/>
  <c r="S5" i="3"/>
  <c r="G6" i="4" s="1"/>
  <c r="R6" s="1"/>
  <c r="AE4" i="3"/>
  <c r="AB8" i="2" l="1"/>
  <c r="AB23"/>
  <c r="AB31"/>
  <c r="AB19"/>
  <c r="AB21"/>
  <c r="AB32"/>
  <c r="W26" i="4"/>
  <c r="R23"/>
  <c r="Z26"/>
  <c r="F6"/>
  <c r="F7"/>
  <c r="U6"/>
  <c r="T23"/>
  <c r="AB12"/>
  <c r="V26"/>
  <c r="AA26"/>
  <c r="T26"/>
  <c r="Y25"/>
  <c r="U25"/>
  <c r="P25"/>
  <c r="T25"/>
  <c r="R25"/>
  <c r="AB25" s="1"/>
  <c r="X25"/>
  <c r="Z24"/>
  <c r="W24"/>
  <c r="T24"/>
  <c r="K24"/>
  <c r="U24"/>
  <c r="R24"/>
  <c r="V24"/>
  <c r="S24"/>
  <c r="AA24"/>
  <c r="U23"/>
  <c r="W23"/>
  <c r="AA23"/>
  <c r="Y22"/>
  <c r="AA22"/>
  <c r="S22"/>
  <c r="T22"/>
  <c r="U22"/>
  <c r="R22"/>
  <c r="Z22"/>
  <c r="X22"/>
  <c r="K22"/>
  <c r="T20"/>
  <c r="Z20"/>
  <c r="AB20" s="1"/>
  <c r="U20"/>
  <c r="K20"/>
  <c r="Y18"/>
  <c r="AA18"/>
  <c r="U18"/>
  <c r="R18"/>
  <c r="Z18"/>
  <c r="P18"/>
  <c r="T18"/>
  <c r="X18"/>
  <c r="Y15"/>
  <c r="S15"/>
  <c r="T15"/>
  <c r="X15"/>
  <c r="U15"/>
  <c r="K15"/>
  <c r="Z15"/>
  <c r="AA15"/>
  <c r="R15"/>
  <c r="Y13"/>
  <c r="T13"/>
  <c r="R13"/>
  <c r="S13"/>
  <c r="K13"/>
  <c r="Z13"/>
  <c r="AA13"/>
  <c r="X13"/>
  <c r="X37" s="1"/>
  <c r="U13"/>
  <c r="Y11"/>
  <c r="Z11"/>
  <c r="AA11"/>
  <c r="V10"/>
  <c r="Z10"/>
  <c r="R10"/>
  <c r="T10"/>
  <c r="W10"/>
  <c r="AA10"/>
  <c r="K10"/>
  <c r="S10"/>
  <c r="U10"/>
  <c r="AA9"/>
  <c r="R9"/>
  <c r="V9"/>
  <c r="Z9"/>
  <c r="T9"/>
  <c r="U9"/>
  <c r="W9"/>
  <c r="W37" s="1"/>
  <c r="P9"/>
  <c r="Q9" s="1"/>
  <c r="M10" s="1"/>
  <c r="Q10" s="1"/>
  <c r="M11" s="1"/>
  <c r="Q11" s="1"/>
  <c r="M12" s="1"/>
  <c r="Q12" s="1"/>
  <c r="M13" s="1"/>
  <c r="Q13" s="1"/>
  <c r="M14" s="1"/>
  <c r="Q14" s="1"/>
  <c r="M15" s="1"/>
  <c r="Q15" s="1"/>
  <c r="M16" s="1"/>
  <c r="Q16" s="1"/>
  <c r="M17" s="1"/>
  <c r="Q17" s="1"/>
  <c r="M18" s="1"/>
  <c r="Q18" s="1"/>
  <c r="M19" s="1"/>
  <c r="Q19" s="1"/>
  <c r="M20" s="1"/>
  <c r="Q20" s="1"/>
  <c r="M21" s="1"/>
  <c r="Q21" s="1"/>
  <c r="M22" s="1"/>
  <c r="Q22" s="1"/>
  <c r="M23" s="1"/>
  <c r="Q23" s="1"/>
  <c r="M24" s="1"/>
  <c r="Q24" s="1"/>
  <c r="M25" s="1"/>
  <c r="Q25" s="1"/>
  <c r="M26" s="1"/>
  <c r="Q26" s="1"/>
  <c r="M27" s="1"/>
  <c r="Q27" s="1"/>
  <c r="M28" s="1"/>
  <c r="Q28" s="1"/>
  <c r="M29" s="1"/>
  <c r="Q29" s="1"/>
  <c r="M30" s="1"/>
  <c r="Q30" s="1"/>
  <c r="M31" s="1"/>
  <c r="Q31" s="1"/>
  <c r="M32" s="1"/>
  <c r="Q32" s="1"/>
  <c r="M33" s="1"/>
  <c r="Q33" s="1"/>
  <c r="M34" s="1"/>
  <c r="Q34" s="1"/>
  <c r="M35" s="1"/>
  <c r="Q35" s="1"/>
  <c r="M36" s="1"/>
  <c r="Q36" s="1"/>
  <c r="Z6"/>
  <c r="AA6"/>
  <c r="AB6" s="1"/>
  <c r="T6"/>
  <c r="AB25" i="2"/>
  <c r="AB26"/>
  <c r="AB17"/>
  <c r="G6" i="7"/>
  <c r="H21" i="6"/>
  <c r="F6" i="7"/>
  <c r="G21" i="6"/>
  <c r="L8" i="4"/>
  <c r="H9" s="1"/>
  <c r="L9" s="1"/>
  <c r="H10" s="1"/>
  <c r="L10" s="1"/>
  <c r="H11" s="1"/>
  <c r="L11" s="1"/>
  <c r="H12" s="1"/>
  <c r="L12" s="1"/>
  <c r="H13" s="1"/>
  <c r="L13" s="1"/>
  <c r="H14" s="1"/>
  <c r="L14" s="1"/>
  <c r="H15" s="1"/>
  <c r="L15" s="1"/>
  <c r="H16" s="1"/>
  <c r="L16" s="1"/>
  <c r="H17" s="1"/>
  <c r="L17" s="1"/>
  <c r="H18" s="1"/>
  <c r="L18" s="1"/>
  <c r="H19" s="1"/>
  <c r="L19" s="1"/>
  <c r="H20" s="1"/>
  <c r="AB14"/>
  <c r="AB16"/>
  <c r="AB19"/>
  <c r="AB21"/>
  <c r="AB8"/>
  <c r="AB11" i="2"/>
  <c r="AB15"/>
  <c r="AB13"/>
  <c r="AB10"/>
  <c r="AB9"/>
  <c r="X37"/>
  <c r="AB24"/>
  <c r="R37"/>
  <c r="AB22"/>
  <c r="S37"/>
  <c r="R36" i="3"/>
  <c r="S36"/>
  <c r="E37" i="4"/>
  <c r="F37"/>
  <c r="Q36" i="3"/>
  <c r="V37" i="2"/>
  <c r="U36"/>
  <c r="AB36" s="1"/>
  <c r="G37"/>
  <c r="U6"/>
  <c r="AA6"/>
  <c r="T6"/>
  <c r="Z6"/>
  <c r="G37" i="4"/>
  <c r="AB18" l="1"/>
  <c r="AB26"/>
  <c r="S37"/>
  <c r="V37"/>
  <c r="G7" i="7"/>
  <c r="G8" s="1"/>
  <c r="K21" i="6"/>
  <c r="AB9" i="4"/>
  <c r="AB24"/>
  <c r="AB23"/>
  <c r="AB22"/>
  <c r="L20"/>
  <c r="H21" s="1"/>
  <c r="L21" s="1"/>
  <c r="H22" s="1"/>
  <c r="L22" s="1"/>
  <c r="H23" s="1"/>
  <c r="L23" s="1"/>
  <c r="H24" s="1"/>
  <c r="L24" s="1"/>
  <c r="H25" s="1"/>
  <c r="L25" s="1"/>
  <c r="H26" s="1"/>
  <c r="L26" s="1"/>
  <c r="H27" s="1"/>
  <c r="L27" s="1"/>
  <c r="H28" s="1"/>
  <c r="L28" s="1"/>
  <c r="H29" s="1"/>
  <c r="L29" s="1"/>
  <c r="H30" s="1"/>
  <c r="L30" s="1"/>
  <c r="H31" s="1"/>
  <c r="L31" s="1"/>
  <c r="H32" s="1"/>
  <c r="L32" s="1"/>
  <c r="H33" s="1"/>
  <c r="L33" s="1"/>
  <c r="H34" s="1"/>
  <c r="L34" s="1"/>
  <c r="H35" s="1"/>
  <c r="L35" s="1"/>
  <c r="H36" s="1"/>
  <c r="L36" s="1"/>
  <c r="K37"/>
  <c r="AC22" i="3" s="1"/>
  <c r="V31" s="1"/>
  <c r="AB15" i="4"/>
  <c r="Y37"/>
  <c r="AB13"/>
  <c r="AB11"/>
  <c r="AB10"/>
  <c r="P37"/>
  <c r="AC26" i="3" s="1"/>
  <c r="AD26" s="1"/>
  <c r="AB38" i="4"/>
  <c r="L21" i="6"/>
  <c r="J21"/>
  <c r="F7" i="7"/>
  <c r="H7" s="1"/>
  <c r="AB7" s="1"/>
  <c r="AB38" i="2"/>
  <c r="I21" i="6"/>
  <c r="H6" i="7"/>
  <c r="F8"/>
  <c r="L37" i="4"/>
  <c r="AA7"/>
  <c r="AA37" s="1"/>
  <c r="Z7"/>
  <c r="Z37" s="1"/>
  <c r="R7"/>
  <c r="T7"/>
  <c r="T37" s="1"/>
  <c r="U7"/>
  <c r="U37" s="1"/>
  <c r="W37" i="2"/>
  <c r="Z37"/>
  <c r="K37"/>
  <c r="L6"/>
  <c r="H7" s="1"/>
  <c r="L7" s="1"/>
  <c r="U37"/>
  <c r="AB6"/>
  <c r="AA37"/>
  <c r="P37"/>
  <c r="T37"/>
  <c r="L37" i="6" l="1"/>
  <c r="M37" s="1"/>
  <c r="M39" s="1"/>
  <c r="AD22" i="3"/>
  <c r="W31" s="1"/>
  <c r="L38" i="6"/>
  <c r="M38" s="1"/>
  <c r="Q37" i="4"/>
  <c r="H32" i="6"/>
  <c r="I32" s="1"/>
  <c r="AA7" i="7"/>
  <c r="R6"/>
  <c r="E38" i="6"/>
  <c r="F38" s="1"/>
  <c r="C32"/>
  <c r="Z6" i="7"/>
  <c r="AA6" s="1"/>
  <c r="Q6"/>
  <c r="U6" s="1"/>
  <c r="U8" s="1"/>
  <c r="E37" i="6"/>
  <c r="H8" i="7"/>
  <c r="AB8" s="1"/>
  <c r="AB6"/>
  <c r="Z31" i="3"/>
  <c r="Q37" i="2"/>
  <c r="AC26" i="1"/>
  <c r="L37" i="2"/>
  <c r="AC22" i="1"/>
  <c r="AD22" s="1"/>
  <c r="R37" i="4"/>
  <c r="AB7"/>
  <c r="AB37" s="1"/>
  <c r="AB31" i="3" s="1"/>
  <c r="AC31" s="1"/>
  <c r="M8" i="2"/>
  <c r="H8"/>
  <c r="AB37"/>
  <c r="L39" i="6" l="1"/>
  <c r="AA8" i="7"/>
  <c r="R8"/>
  <c r="V6"/>
  <c r="V8" s="1"/>
  <c r="F37" i="6"/>
  <c r="F39" s="1"/>
  <c r="E39"/>
  <c r="D32"/>
  <c r="M32"/>
  <c r="N32" s="1"/>
  <c r="AB31" i="1"/>
  <c r="AC31" s="1"/>
  <c r="V31"/>
  <c r="W31"/>
  <c r="Y31"/>
  <c r="AD26"/>
  <c r="Z31" s="1"/>
  <c r="Q8" i="2"/>
  <c r="M9" s="1"/>
  <c r="Q9" s="1"/>
  <c r="M10" s="1"/>
  <c r="Q10" s="1"/>
  <c r="L8"/>
  <c r="H9" s="1"/>
  <c r="L9" s="1"/>
  <c r="H10" s="1"/>
  <c r="L10" s="1"/>
  <c r="M11" l="1"/>
  <c r="Q11" s="1"/>
  <c r="H11"/>
  <c r="L11" s="1"/>
  <c r="M12" l="1"/>
  <c r="Q12" s="1"/>
  <c r="H12"/>
  <c r="L12" s="1"/>
  <c r="M13" l="1"/>
  <c r="Q13" s="1"/>
  <c r="H13"/>
  <c r="L13" s="1"/>
  <c r="M14" l="1"/>
  <c r="Q14" s="1"/>
  <c r="H14"/>
  <c r="L14" s="1"/>
  <c r="M15" l="1"/>
  <c r="Q15" s="1"/>
  <c r="H15"/>
  <c r="L15" s="1"/>
  <c r="M16" l="1"/>
  <c r="Q16" s="1"/>
  <c r="H16"/>
  <c r="L16" s="1"/>
  <c r="M17" l="1"/>
  <c r="Q17" s="1"/>
  <c r="H17"/>
  <c r="L17" s="1"/>
  <c r="M18" l="1"/>
  <c r="Q18" s="1"/>
  <c r="H18"/>
  <c r="L18" s="1"/>
  <c r="M19" l="1"/>
  <c r="Q19" s="1"/>
  <c r="H19"/>
  <c r="L19" s="1"/>
  <c r="M20" l="1"/>
  <c r="Q20" s="1"/>
  <c r="H20"/>
  <c r="L20" s="1"/>
  <c r="M21" l="1"/>
  <c r="Q21" s="1"/>
  <c r="H21"/>
  <c r="L21" s="1"/>
  <c r="M22" l="1"/>
  <c r="Q22" s="1"/>
  <c r="H22"/>
  <c r="L22" s="1"/>
  <c r="M23" l="1"/>
  <c r="Q23" s="1"/>
  <c r="H23"/>
  <c r="L23" s="1"/>
  <c r="M24" l="1"/>
  <c r="Q24" s="1"/>
  <c r="H24"/>
  <c r="L24" s="1"/>
  <c r="M25" l="1"/>
  <c r="Q25" s="1"/>
  <c r="H25"/>
  <c r="L25" s="1"/>
  <c r="M26" l="1"/>
  <c r="Q26" s="1"/>
  <c r="H26"/>
  <c r="L26" s="1"/>
  <c r="M27" l="1"/>
  <c r="Q27" s="1"/>
  <c r="H27"/>
  <c r="L27" s="1"/>
  <c r="M28" l="1"/>
  <c r="Q28" s="1"/>
  <c r="H28"/>
  <c r="L28" s="1"/>
  <c r="M29" l="1"/>
  <c r="Q29" s="1"/>
  <c r="H29"/>
  <c r="L29" s="1"/>
  <c r="M30" l="1"/>
  <c r="Q30" s="1"/>
  <c r="H30"/>
  <c r="L30" s="1"/>
  <c r="M31" l="1"/>
  <c r="Q31" s="1"/>
  <c r="H31"/>
  <c r="L31" s="1"/>
  <c r="M32" l="1"/>
  <c r="Q32" s="1"/>
  <c r="H32"/>
  <c r="L32" s="1"/>
  <c r="M33" l="1"/>
  <c r="Q33" s="1"/>
  <c r="H33"/>
  <c r="L33" s="1"/>
  <c r="M34" l="1"/>
  <c r="Q34" s="1"/>
  <c r="H34"/>
  <c r="L34" s="1"/>
  <c r="M35" l="1"/>
  <c r="Q35" s="1"/>
  <c r="H35"/>
  <c r="L35" s="1"/>
  <c r="M36" l="1"/>
  <c r="Q36" s="1"/>
  <c r="H36"/>
  <c r="L36" s="1"/>
</calcChain>
</file>

<file path=xl/sharedStrings.xml><?xml version="1.0" encoding="utf-8"?>
<sst xmlns="http://schemas.openxmlformats.org/spreadsheetml/2006/main" count="783" uniqueCount="294">
  <si>
    <t xml:space="preserve">izkFkfed d{kk 1 ls 5 rd dk izfrfnu izfr Nk= vkoafVr jkf'k dk foHkktu </t>
  </si>
  <si>
    <t>okj</t>
  </si>
  <si>
    <t>ehuw</t>
  </si>
  <si>
    <t>filkbZ</t>
  </si>
  <si>
    <t>rsy</t>
  </si>
  <si>
    <t>nky</t>
  </si>
  <si>
    <t>lCth</t>
  </si>
  <si>
    <t>elkys</t>
  </si>
  <si>
    <t>;ksx</t>
  </si>
  <si>
    <t>bZU/ku</t>
  </si>
  <si>
    <t>lkseokj</t>
  </si>
  <si>
    <t>eaxyokj</t>
  </si>
  <si>
    <t>cq/kokj</t>
  </si>
  <si>
    <t>xq#okj</t>
  </si>
  <si>
    <t xml:space="preserve"> 'kqdzokj</t>
  </si>
  <si>
    <t xml:space="preserve"> 'kfuokj</t>
  </si>
  <si>
    <t>100 xzke xsgwW</t>
  </si>
  <si>
    <t>jksVh &amp;lCth</t>
  </si>
  <si>
    <t>jksVh &amp;nky</t>
  </si>
  <si>
    <t>f[kpM+h ¼nky pkoy lCth vkfn ;qDr½</t>
  </si>
  <si>
    <t>100 xzke pkoy</t>
  </si>
  <si>
    <t>nky¼20 xzke½</t>
  </si>
  <si>
    <t>lCth¼50 xzke½</t>
  </si>
  <si>
    <t>150 xzke xsgwW</t>
  </si>
  <si>
    <t>150 xzke pkoy</t>
  </si>
  <si>
    <t>nky¼30 xzke½</t>
  </si>
  <si>
    <t>lCth¼75 xzke½</t>
  </si>
  <si>
    <t xml:space="preserve">mPp izkFkfed d{kk 5 ls 8 rd dk izfrfnu izfr Nk= vkoafVr jkf'k dk foHkktu </t>
  </si>
  <si>
    <t>Qy¼70 xzke½</t>
  </si>
  <si>
    <t>Qy¼50 xzke½</t>
  </si>
  <si>
    <t>lIyk;j ls izkIr</t>
  </si>
  <si>
    <t>B</t>
  </si>
  <si>
    <t>G</t>
  </si>
  <si>
    <t>T</t>
  </si>
  <si>
    <t>xsgwW</t>
  </si>
  <si>
    <t>ek=k</t>
  </si>
  <si>
    <t>jkf'k</t>
  </si>
  <si>
    <t>fnukad</t>
  </si>
  <si>
    <t>pkoy</t>
  </si>
  <si>
    <t>izk0'ks"k</t>
  </si>
  <si>
    <t>izk0 'ks"k</t>
  </si>
  <si>
    <t>O;;</t>
  </si>
  <si>
    <t>vfUre 'ks"k</t>
  </si>
  <si>
    <t>elkys jkf'k</t>
  </si>
  <si>
    <t>Qy jkf'k</t>
  </si>
  <si>
    <t>;ksx jkf'k</t>
  </si>
  <si>
    <t>fnukad okj o okj ds vuqlkj ehuq</t>
  </si>
  <si>
    <t>nSfud mifLFkfr</t>
  </si>
  <si>
    <t>[kk|kUu</t>
  </si>
  <si>
    <t>nSfud ek=k ds vuqlkj jkf'k</t>
  </si>
  <si>
    <t>devloped by =yogesh chandra &amp;Mg chippa ,Gsss titari,bhim, rajasthan</t>
  </si>
  <si>
    <t>d{kk</t>
  </si>
  <si>
    <t>dqy ukekadu</t>
  </si>
  <si>
    <t>[kk|kUu ek=k</t>
  </si>
  <si>
    <r>
      <t>rsy</t>
    </r>
    <r>
      <rPr>
        <b/>
        <sz val="8"/>
        <color theme="1"/>
        <rFont val="Kruti Dev 010"/>
      </rPr>
      <t>¼7-5</t>
    </r>
    <r>
      <rPr>
        <b/>
        <sz val="8"/>
        <color theme="1"/>
        <rFont val="DevLys 010"/>
      </rPr>
      <t xml:space="preserve"> xzke</t>
    </r>
    <r>
      <rPr>
        <b/>
        <sz val="8"/>
        <color theme="1"/>
        <rFont val="Kruti Dev 010"/>
      </rPr>
      <t>½</t>
    </r>
  </si>
  <si>
    <t>ekg</t>
  </si>
  <si>
    <t>ekg esa dqy dk;Z fnol</t>
  </si>
  <si>
    <t>[kpZ</t>
  </si>
  <si>
    <t>m/kkj fy;k</t>
  </si>
  <si>
    <t>m/kkj fn;k</t>
  </si>
  <si>
    <t>dqy [kk|kUu ekg ds fy,</t>
  </si>
  <si>
    <t>ekg dk vfUre 'ks"k</t>
  </si>
  <si>
    <t>dUotZu jkf'k</t>
  </si>
  <si>
    <t>dqd de jkf'k</t>
  </si>
  <si>
    <t>miyC/k</t>
  </si>
  <si>
    <t xml:space="preserve"> 'ks"k</t>
  </si>
  <si>
    <t>izk0fLFkfr</t>
  </si>
  <si>
    <t>vfUre</t>
  </si>
  <si>
    <t>f[kpM+h¼nky pkoy lCth vkfn ;qDr½</t>
  </si>
  <si>
    <t>gLrk{kj izHkkjh</t>
  </si>
  <si>
    <t>gLrk{kj laLFkk iz/kku</t>
  </si>
  <si>
    <t>jfookj</t>
  </si>
  <si>
    <t>izkIr</t>
  </si>
  <si>
    <r>
      <t>rsy</t>
    </r>
    <r>
      <rPr>
        <b/>
        <sz val="8"/>
        <color theme="1"/>
        <rFont val="Kruti Dev 010"/>
      </rPr>
      <t>¼</t>
    </r>
    <r>
      <rPr>
        <b/>
        <sz val="8"/>
        <color theme="1"/>
        <rFont val="DevLys 010"/>
      </rPr>
      <t>5 xzke</t>
    </r>
    <r>
      <rPr>
        <b/>
        <sz val="8"/>
        <color theme="1"/>
        <rFont val="Kruti Dev 010"/>
      </rPr>
      <t>½</t>
    </r>
  </si>
  <si>
    <t>total</t>
  </si>
  <si>
    <t>d{kk 6</t>
  </si>
  <si>
    <t>d{kk 7</t>
  </si>
  <si>
    <t>d{kk 8</t>
  </si>
  <si>
    <t xml:space="preserve">dqy </t>
  </si>
  <si>
    <t>d{kk 1</t>
  </si>
  <si>
    <t>d{kk 2</t>
  </si>
  <si>
    <t>d{kk 3</t>
  </si>
  <si>
    <t>d{kk 4</t>
  </si>
  <si>
    <t>d{kk 5</t>
  </si>
  <si>
    <t>;ksx 1 ls 5</t>
  </si>
  <si>
    <t>m/kkj</t>
  </si>
  <si>
    <t>pkoy ,oe~~ nky</t>
  </si>
  <si>
    <t>filkbZ¼3# izfr fdyks½</t>
  </si>
  <si>
    <t xml:space="preserve"> yogesh chandra gsss titari education formet ,orders, available on-www.myshaladarpan.com  page 9,11-31</t>
  </si>
  <si>
    <t xml:space="preserve">pkoy ,oe~~ nky </t>
  </si>
  <si>
    <t xml:space="preserve"> All type education formet ,videos,orders,job opportunities available on-www.myshaladarpan.com ) page 10,12……32</t>
  </si>
  <si>
    <t>code</t>
  </si>
  <si>
    <t>6 jksVh &amp;lCth</t>
  </si>
  <si>
    <t>1 jksVh &amp;lCth</t>
  </si>
  <si>
    <t>2 pkoy ,oe~~ nky</t>
  </si>
  <si>
    <t>3 jksVh &amp;nky</t>
  </si>
  <si>
    <t>4 pkoy f[kpM+h</t>
  </si>
  <si>
    <t>5 jksVh &amp;nky</t>
  </si>
  <si>
    <t>7 vodk'k</t>
  </si>
  <si>
    <t>ekg dk dqy</t>
  </si>
  <si>
    <t>*'kqdzokj</t>
  </si>
  <si>
    <t>^'kfuokj</t>
  </si>
  <si>
    <r>
      <t xml:space="preserve">ekg ds [kk|kUUk dk ys[kk tks[kk </t>
    </r>
    <r>
      <rPr>
        <b/>
        <sz val="11"/>
        <color theme="1"/>
        <rFont val="Calibri"/>
        <family val="2"/>
        <scheme val="minor"/>
      </rPr>
      <t>visit please-www.myshaladarpan.com</t>
    </r>
  </si>
  <si>
    <r>
      <rPr>
        <b/>
        <sz val="11"/>
        <color theme="1"/>
        <rFont val="Calibri"/>
        <family val="2"/>
        <scheme val="minor"/>
      </rPr>
      <t>yogesh chandra</t>
    </r>
    <r>
      <rPr>
        <b/>
        <sz val="11"/>
        <color theme="1"/>
        <rFont val="DevLys 010"/>
      </rPr>
      <t xml:space="preserve"> </t>
    </r>
    <r>
      <rPr>
        <b/>
        <sz val="11"/>
        <color theme="1"/>
        <rFont val="Cambria"/>
        <family val="1"/>
        <scheme val="major"/>
      </rPr>
      <t>please visit-www.myshaladarpan.com</t>
    </r>
  </si>
  <si>
    <t>For any quries and help send me mail-yogeshbharu@gmail.com;whatsup 7597561051  village post-bharu,jhunjhunu</t>
  </si>
  <si>
    <r>
      <t xml:space="preserve">ekg ds [kk|kUUk dk ys[kk tks[kk </t>
    </r>
    <r>
      <rPr>
        <b/>
        <sz val="11"/>
        <color theme="1"/>
        <rFont val="Calibri"/>
        <family val="2"/>
        <scheme val="minor"/>
      </rPr>
      <t>visit us-www.myshaladarpan.com</t>
    </r>
  </si>
  <si>
    <t>For any quries and help send me mail-yogeshbharu@gmail.com;whatsup 7597561051 village post-bharu,district-jhunjhunu</t>
  </si>
  <si>
    <t>yogesh chandra visit us and download all on-www.myshaladarpan.com</t>
  </si>
  <si>
    <t>YOGESH CHANDRA ,ALL EDUCATIOAN DOWNLOAD-www.myshaladarpan.com</t>
  </si>
  <si>
    <t>funsZ'k</t>
  </si>
  <si>
    <t>1    vki dsoy gjs vdksa dks gh cny ldrs gks</t>
  </si>
  <si>
    <r>
      <t xml:space="preserve">2    yky o </t>
    </r>
    <r>
      <rPr>
        <b/>
        <sz val="14"/>
        <rFont val="DevLys 010"/>
      </rPr>
      <t>dkyss</t>
    </r>
    <r>
      <rPr>
        <b/>
        <sz val="14"/>
        <color rgb="FFFF0000"/>
        <rFont val="DevLys 010"/>
      </rPr>
      <t xml:space="preserve"> 'kCnksa o vadksa  dks u cnys</t>
    </r>
  </si>
  <si>
    <t>xsgwW ;gkW Hkjs</t>
  </si>
  <si>
    <t>pkoy ;gkW Hkjsa</t>
  </si>
  <si>
    <r>
      <t xml:space="preserve">4    ;s </t>
    </r>
    <r>
      <rPr>
        <b/>
        <sz val="11"/>
        <color rgb="FFC00000"/>
        <rFont val="Calibri"/>
        <family val="2"/>
        <scheme val="minor"/>
      </rPr>
      <t>software ps</t>
    </r>
    <r>
      <rPr>
        <b/>
        <sz val="11"/>
        <color rgb="FFC00000"/>
        <rFont val="DevLys 010"/>
      </rPr>
      <t xml:space="preserve"> dh izfr ckyd 5-45 # o </t>
    </r>
    <r>
      <rPr>
        <b/>
        <sz val="11"/>
        <color rgb="FFC00000"/>
        <rFont val="Calibri"/>
        <family val="2"/>
        <scheme val="minor"/>
      </rPr>
      <t xml:space="preserve">ups </t>
    </r>
    <r>
      <rPr>
        <b/>
        <sz val="11"/>
        <color rgb="FFC00000"/>
        <rFont val="DevLys 010"/>
      </rPr>
      <t xml:space="preserve">esa izfr ckyd 8-17 # gksus rd ykxw jkf'k esa ifjorZu gksus ij </t>
    </r>
    <r>
      <rPr>
        <b/>
        <sz val="11"/>
        <color rgb="FFC00000"/>
        <rFont val="Calibri"/>
        <family val="2"/>
        <scheme val="minor"/>
      </rPr>
      <t xml:space="preserve">updated </t>
    </r>
    <r>
      <rPr>
        <b/>
        <sz val="11"/>
        <color rgb="FFC00000"/>
        <rFont val="DevLys 010"/>
      </rPr>
      <t xml:space="preserve">u;k </t>
    </r>
    <r>
      <rPr>
        <b/>
        <sz val="11"/>
        <color rgb="FFC00000"/>
        <rFont val="Calibri"/>
        <family val="2"/>
        <scheme val="minor"/>
      </rPr>
      <t>software</t>
    </r>
    <r>
      <rPr>
        <b/>
        <sz val="11"/>
        <color rgb="FFC00000"/>
        <rFont val="DevLys 010"/>
      </rPr>
      <t xml:space="preserve"> vki </t>
    </r>
    <r>
      <rPr>
        <b/>
        <sz val="11"/>
        <color rgb="FFC00000"/>
        <rFont val="Calibri"/>
        <family val="2"/>
        <scheme val="minor"/>
      </rPr>
      <t>www.myshaladarpan.com</t>
    </r>
    <r>
      <rPr>
        <b/>
        <sz val="11"/>
        <color rgb="FFC00000"/>
        <rFont val="DevLys 010"/>
      </rPr>
      <t xml:space="preserve"> ls </t>
    </r>
    <r>
      <rPr>
        <b/>
        <sz val="11"/>
        <color rgb="FFC00000"/>
        <rFont val="Calibri"/>
        <family val="2"/>
        <scheme val="minor"/>
      </rPr>
      <t xml:space="preserve">download </t>
    </r>
    <r>
      <rPr>
        <b/>
        <sz val="11"/>
        <color rgb="FFC00000"/>
        <rFont val="DevLys 010"/>
      </rPr>
      <t>dj ldrs gSA</t>
    </r>
  </si>
  <si>
    <t xml:space="preserve">3-    fdlh Hkh efgus dk izk0 'ks"k iwoZ efgus ds vfUre 'ks"k ds cjkcj gksxk ;s vki }kjk Lo; Hkjk tk;sxk dsoy ,d ckj ekg ds 'kq#okr esa xsgwW o pkoy nksuks esas  </t>
  </si>
  <si>
    <r>
      <t xml:space="preserve">5- ;s </t>
    </r>
    <r>
      <rPr>
        <b/>
        <sz val="11"/>
        <color rgb="FFA8087E"/>
        <rFont val="Calibri"/>
        <family val="2"/>
        <scheme val="minor"/>
      </rPr>
      <t xml:space="preserve">software govement of rajasthan </t>
    </r>
    <r>
      <rPr>
        <b/>
        <sz val="11"/>
        <color rgb="FFA8087E"/>
        <rFont val="DevLys 010"/>
      </rPr>
      <t>ls</t>
    </r>
    <r>
      <rPr>
        <b/>
        <sz val="11"/>
        <color rgb="FFA8087E"/>
        <rFont val="Calibri"/>
        <family val="2"/>
        <scheme val="minor"/>
      </rPr>
      <t xml:space="preserve"> approve </t>
    </r>
    <r>
      <rPr>
        <b/>
        <sz val="11"/>
        <color rgb="FFA8087E"/>
        <rFont val="DevLys 010"/>
      </rPr>
      <t>ugha gS fofHkUu oLrqvks dk eqY; LFkkuh; cktkj ij fuHkZj gksxkA D;ksfd eqY; LFkkuh; o le; ds vuqlkj izfrfnu cny ldrs gS</t>
    </r>
  </si>
  <si>
    <r>
      <t>6- bl</t>
    </r>
    <r>
      <rPr>
        <b/>
        <sz val="11"/>
        <color rgb="FF0070C0"/>
        <rFont val="Calibri"/>
        <family val="2"/>
        <scheme val="minor"/>
      </rPr>
      <t xml:space="preserve"> software </t>
    </r>
    <r>
      <rPr>
        <b/>
        <sz val="11"/>
        <color rgb="FF0070C0"/>
        <rFont val="DevLys 010"/>
      </rPr>
      <t>dh dksbZ Hkh foHkkxh; ;k dkuwuh ekU;rk ugha gS ;g dsoy ,d lq&gt;ko ek= gS tks</t>
    </r>
    <r>
      <rPr>
        <b/>
        <sz val="11"/>
        <color rgb="FF0070C0"/>
        <rFont val="Calibri"/>
        <family val="2"/>
        <scheme val="minor"/>
      </rPr>
      <t xml:space="preserve"> software</t>
    </r>
    <r>
      <rPr>
        <b/>
        <sz val="11"/>
        <color rgb="FF0070C0"/>
        <rFont val="DevLys 010"/>
      </rPr>
      <t xml:space="preserve"> fuekZrk ek= ds dsoy fopkj gS vki dsoy foHkkxh; fu;eksa dk iw.kZ tkudkjh j[ksa o mlds vuqlkj gh dk;Z djsaA</t>
    </r>
  </si>
  <si>
    <r>
      <t xml:space="preserve">7- software </t>
    </r>
    <r>
      <rPr>
        <sz val="11"/>
        <color rgb="FFFF0000"/>
        <rFont val="DevLys 010"/>
      </rPr>
      <t xml:space="preserve"> esa fofHkUu izdkj dh xyfr;kW lEHko gS d`I;k viusa lq&gt;ko </t>
    </r>
    <r>
      <rPr>
        <sz val="11"/>
        <color rgb="FFFF0000"/>
        <rFont val="Calibri"/>
        <family val="2"/>
        <scheme val="minor"/>
      </rPr>
      <t xml:space="preserve">www.myshaladarpan.com </t>
    </r>
    <r>
      <rPr>
        <sz val="11"/>
        <color rgb="FFFF0000"/>
        <rFont val="DevLys 010"/>
      </rPr>
      <t xml:space="preserve">ij </t>
    </r>
    <r>
      <rPr>
        <sz val="11"/>
        <color rgb="FFFF0000"/>
        <rFont val="Calibri"/>
        <family val="2"/>
        <scheme val="minor"/>
      </rPr>
      <t>comments section</t>
    </r>
    <r>
      <rPr>
        <sz val="11"/>
        <color rgb="FFFF0000"/>
        <rFont val="DevLys 010"/>
      </rPr>
      <t xml:space="preserve"> esa  ;k </t>
    </r>
    <r>
      <rPr>
        <sz val="11"/>
        <color rgb="FFFF0000"/>
        <rFont val="Calibri"/>
        <family val="2"/>
        <scheme val="minor"/>
      </rPr>
      <t xml:space="preserve">yogeshbharu@gmail.com  </t>
    </r>
    <r>
      <rPr>
        <sz val="11"/>
        <color rgb="FFFF0000"/>
        <rFont val="DevLys 010"/>
      </rPr>
      <t xml:space="preserve">;k 7597561051 ij </t>
    </r>
    <r>
      <rPr>
        <sz val="11"/>
        <color rgb="FFFF0000"/>
        <rFont val="Calibri"/>
        <family val="2"/>
        <scheme val="minor"/>
      </rPr>
      <t>whatsup</t>
    </r>
    <r>
      <rPr>
        <sz val="11"/>
        <color rgb="FFFF0000"/>
        <rFont val="DevLys 010"/>
      </rPr>
      <t xml:space="preserve"> iznku djsa ftlls blesa lq/kkj fd;k tk ldsa </t>
    </r>
  </si>
  <si>
    <r>
      <t xml:space="preserve">8-  </t>
    </r>
    <r>
      <rPr>
        <sz val="11"/>
        <color theme="1"/>
        <rFont val="DevLys 010"/>
      </rPr>
      <t>lHkh izdkj dh</t>
    </r>
    <r>
      <rPr>
        <sz val="11"/>
        <color theme="1"/>
        <rFont val="Calibri"/>
        <family val="2"/>
        <scheme val="minor"/>
      </rPr>
      <t xml:space="preserve"> workbook ,study meterial, school related formet</t>
    </r>
    <r>
      <rPr>
        <sz val="11"/>
        <color theme="1"/>
        <rFont val="DevLys 010"/>
      </rPr>
      <t xml:space="preserve"> u;s fu;eksa] </t>
    </r>
    <r>
      <rPr>
        <sz val="11"/>
        <color theme="1"/>
        <rFont val="Calibri"/>
        <family val="2"/>
        <scheme val="minor"/>
      </rPr>
      <t xml:space="preserve">teacher related software </t>
    </r>
    <r>
      <rPr>
        <sz val="11"/>
        <color theme="1"/>
        <rFont val="DevLys 010"/>
      </rPr>
      <t xml:space="preserve">ds fy, gesa'kk </t>
    </r>
    <r>
      <rPr>
        <sz val="11"/>
        <color theme="1"/>
        <rFont val="Calibri"/>
        <family val="2"/>
        <scheme val="minor"/>
      </rPr>
      <t>www.myshaladarpan.com</t>
    </r>
    <r>
      <rPr>
        <sz val="11"/>
        <color theme="1"/>
        <rFont val="DevLys 010"/>
      </rPr>
      <t xml:space="preserve"> dks ns[krs o </t>
    </r>
    <r>
      <rPr>
        <sz val="11"/>
        <color theme="1"/>
        <rFont val="Calibri"/>
        <family val="2"/>
        <scheme val="minor"/>
      </rPr>
      <t xml:space="preserve">comment </t>
    </r>
    <r>
      <rPr>
        <sz val="11"/>
        <color theme="1"/>
        <rFont val="DevLys 010"/>
      </rPr>
      <t xml:space="preserve">djrs jgsa fu%'kqYd ;fn vki Hkh viuh lkexzh </t>
    </r>
    <r>
      <rPr>
        <sz val="11"/>
        <color theme="1"/>
        <rFont val="Calibri"/>
        <family val="2"/>
        <scheme val="minor"/>
      </rPr>
      <t>upload</t>
    </r>
    <r>
      <rPr>
        <sz val="11"/>
        <color theme="1"/>
        <rFont val="DevLys 010"/>
      </rPr>
      <t xml:space="preserve"> djuk pkgs rks lEidZ djsa 7597561051 ;ksxs'k pUnz </t>
    </r>
    <r>
      <rPr>
        <sz val="11"/>
        <color theme="1"/>
        <rFont val="Calibri"/>
        <family val="2"/>
        <scheme val="minor"/>
      </rPr>
      <t xml:space="preserve"> gsss titari bhim rajsamand,(village bharu, jhunjhunu )</t>
    </r>
  </si>
  <si>
    <r>
      <t>dsoy bl</t>
    </r>
    <r>
      <rPr>
        <sz val="20"/>
        <color rgb="FFFF0000"/>
        <rFont val="Calibri"/>
        <family val="2"/>
        <scheme val="minor"/>
      </rPr>
      <t xml:space="preserve"> sheet</t>
    </r>
    <r>
      <rPr>
        <sz val="20"/>
        <color rgb="FFFF0000"/>
        <rFont val="DevLys 010"/>
      </rPr>
      <t xml:space="preserve"> ij izR;sd d{kk ¼ d{kk 1 ls 5 dsoy Nk= o Nk=kvksa dh mi0½ dh ml fnukad dh mifLFkfr izfrfnu Hkjsa o dqy ukekadu dsoy ekg ds 'kq# esa ,d ckj gh Hkjsa</t>
    </r>
  </si>
  <si>
    <t>ykHkkfUor</t>
  </si>
  <si>
    <r>
      <t>dsoy bl</t>
    </r>
    <r>
      <rPr>
        <sz val="20"/>
        <color rgb="FFFF0000"/>
        <rFont val="Calibri"/>
        <family val="2"/>
        <scheme val="minor"/>
      </rPr>
      <t xml:space="preserve"> sheet</t>
    </r>
    <r>
      <rPr>
        <sz val="20"/>
        <color rgb="FFFF0000"/>
        <rFont val="DevLys 010"/>
      </rPr>
      <t xml:space="preserve"> ij izR;sd d{kk ¼ d{kk 6 ls 8 dsoy Nk= o Nk=kvksa dh mi0½ dh ml fnukad dh mifLFkfr izfrfnu Hkjsa o dqy ukekadu dsoy ekg ds 'kq# esa ,d ckj gh Hkjsa</t>
    </r>
  </si>
  <si>
    <t>fnukad o YkkHkfUOkr</t>
  </si>
  <si>
    <t>uksV%&amp; nky 110 # izfr fdyks lCth 44 # izfr fdyksa o rsy 200 # izfr fdyksa ls x.kuk dh xbZ</t>
  </si>
  <si>
    <r>
      <t xml:space="preserve">funsZ'k%&amp;                                                                                                                                                        </t>
    </r>
    <r>
      <rPr>
        <sz val="16"/>
        <color rgb="FF0070C0"/>
        <rFont val="DevLys 010"/>
      </rPr>
      <t>;g</t>
    </r>
    <r>
      <rPr>
        <sz val="16"/>
        <color rgb="FF0070C0"/>
        <rFont val="Calibri"/>
        <family val="2"/>
        <scheme val="minor"/>
      </rPr>
      <t xml:space="preserve"> sheet code</t>
    </r>
    <r>
      <rPr>
        <sz val="16"/>
        <color rgb="FF0070C0"/>
        <rFont val="DevLys 010"/>
      </rPr>
      <t xml:space="preserve"> okys</t>
    </r>
    <r>
      <rPr>
        <sz val="16"/>
        <color rgb="FF0070C0"/>
        <rFont val="Calibri"/>
        <family val="2"/>
        <scheme val="minor"/>
      </rPr>
      <t xml:space="preserve"> coloum</t>
    </r>
    <r>
      <rPr>
        <sz val="16"/>
        <color rgb="FF0070C0"/>
        <rFont val="DevLys 010"/>
      </rPr>
      <t xml:space="preserve"> ls dke djrh gS vr% </t>
    </r>
    <r>
      <rPr>
        <sz val="16"/>
        <color rgb="FF0070C0"/>
        <rFont val="Calibri"/>
        <family val="2"/>
        <scheme val="minor"/>
      </rPr>
      <t>code ds coloum</t>
    </r>
    <r>
      <rPr>
        <sz val="16"/>
        <color rgb="FF0070C0"/>
        <rFont val="DevLys 010"/>
      </rPr>
      <t xml:space="preserve"> esa lkseokj dks lCth o jksVh ds fy, 1 ]exayokj pkoy o nky ds fy, 2] cq/kokj dks nky ds fy, 3] xq#okj dks f[kpM+h ds fy, 4] 'kqdzokj dks jksVh nky ds fy, 5 'kfuokj lCTkh jksVh ds fy, 6 o jfookj vodk'k ds fy, 7 HkjsaAfdlh fnu fdlh ,d izdkj ds [kk|kUu dh vuqiyC/krk gksus ij ehuq ds vykok Hkkstu cukus ij ml fnu cuk;s x;s feuw dk </t>
    </r>
    <r>
      <rPr>
        <sz val="16"/>
        <color rgb="FF0070C0"/>
        <rFont val="Calibri"/>
        <family val="2"/>
        <scheme val="minor"/>
      </rPr>
      <t>CODE</t>
    </r>
    <r>
      <rPr>
        <sz val="16"/>
        <color rgb="FF0070C0"/>
        <rFont val="DevLys 010"/>
      </rPr>
      <t xml:space="preserve"> Hkjsa </t>
    </r>
    <r>
      <rPr>
        <sz val="16"/>
        <color rgb="FFFF0000"/>
        <rFont val="DevLys 010"/>
      </rPr>
      <t xml:space="preserve">                                                                                                  bl lhV es dsoy ekg ds izkjEHk esa miyC/k [kk|kUu xsgwW o pkoy  i`Fkd i`Fkd izk0'ks"k ds uhps dh ,d ,d 'ksy esa ;k nk;s vksj funsZ'kks esa cuk;s x;s nks ckDlksa esa ekg ds 'kq# esa miyC/k [kk|kUu dks Hkjsa rFkk ekg ds e/; esa izkIr [kk|kUu dks bl lhV dh ml fnukad ds izkIr ds </t>
    </r>
    <r>
      <rPr>
        <sz val="16"/>
        <color rgb="FFFF0000"/>
        <rFont val="Calibri"/>
        <family val="2"/>
        <scheme val="minor"/>
      </rPr>
      <t>coloum</t>
    </r>
    <r>
      <rPr>
        <sz val="16"/>
        <color rgb="FFFF0000"/>
        <rFont val="DevLys 010"/>
      </rPr>
      <t xml:space="preserve"> dh 'ksy esa Hkjs m/kkj [kk|kUu ysus ij m/kkj ds </t>
    </r>
    <r>
      <rPr>
        <sz val="16"/>
        <color rgb="FFFF0000"/>
        <rFont val="Calibri"/>
        <family val="2"/>
        <scheme val="minor"/>
      </rPr>
      <t>coloum</t>
    </r>
    <r>
      <rPr>
        <sz val="16"/>
        <color rgb="FFFF0000"/>
        <rFont val="DevLys 010"/>
      </rPr>
      <t xml:space="preserve"> esa ml fnukad esa Hkjsa ]igys ds m/kkj pqdkus ;k fdlh dks m/kkj nsus ij ek=k m/kkj okys </t>
    </r>
    <r>
      <rPr>
        <sz val="16"/>
        <color rgb="FFFF0000"/>
        <rFont val="Calibri"/>
        <family val="2"/>
        <scheme val="minor"/>
      </rPr>
      <t xml:space="preserve">coloum </t>
    </r>
    <r>
      <rPr>
        <sz val="16"/>
        <color rgb="FFFF0000"/>
        <rFont val="DevLys 010"/>
      </rPr>
      <t xml:space="preserve">esa _.kkRed fpUg ¼ tSls &amp;234 ½ ds lkFk fy[ks funsZ'k vkids </t>
    </r>
    <r>
      <rPr>
        <sz val="16"/>
        <color rgb="FFFF0000"/>
        <rFont val="Calibri"/>
        <family val="2"/>
        <scheme val="minor"/>
      </rPr>
      <t>print</t>
    </r>
    <r>
      <rPr>
        <sz val="16"/>
        <color rgb="FFFF0000"/>
        <rFont val="DevLys 010"/>
      </rPr>
      <t xml:space="preserve"> esa ugha vk;sxs o lHkh ds </t>
    </r>
    <r>
      <rPr>
        <sz val="16"/>
        <color rgb="FFFF0000"/>
        <rFont val="Calibri"/>
        <family val="2"/>
        <scheme val="minor"/>
      </rPr>
      <t>printout A</t>
    </r>
    <r>
      <rPr>
        <sz val="16"/>
        <color rgb="FFFF0000"/>
        <rFont val="DevLys 010"/>
      </rPr>
      <t xml:space="preserve">4 isij ij vklkuh ls fy;s tk ldrs gS </t>
    </r>
    <r>
      <rPr>
        <sz val="16"/>
        <color rgb="FFFF0000"/>
        <rFont val="Calibri"/>
        <family val="2"/>
        <scheme val="minor"/>
      </rPr>
      <t xml:space="preserve"> software</t>
    </r>
    <r>
      <rPr>
        <sz val="16"/>
        <color rgb="FFFF0000"/>
        <rFont val="DevLys 010"/>
      </rPr>
      <t xml:space="preserve"> ds </t>
    </r>
    <r>
      <rPr>
        <sz val="16"/>
        <color rgb="FFFF0000"/>
        <rFont val="Cambria"/>
        <family val="1"/>
        <scheme val="major"/>
      </rPr>
      <t>MS excel with hindi</t>
    </r>
    <r>
      <rPr>
        <sz val="16"/>
        <color rgb="FFFF0000"/>
        <rFont val="DevLys 010"/>
      </rPr>
      <t xml:space="preserve"> o </t>
    </r>
    <r>
      <rPr>
        <sz val="16"/>
        <color rgb="FFFF0000"/>
        <rFont val="Calibri"/>
        <family val="2"/>
        <scheme val="minor"/>
      </rPr>
      <t>english font</t>
    </r>
    <r>
      <rPr>
        <sz val="16"/>
        <color rgb="FFFF0000"/>
        <rFont val="DevLys 010"/>
      </rPr>
      <t xml:space="preserve">s o </t>
    </r>
    <r>
      <rPr>
        <sz val="16"/>
        <color rgb="FFFF0000"/>
        <rFont val="Calibri"/>
        <family val="2"/>
        <scheme val="minor"/>
      </rPr>
      <t>mobile</t>
    </r>
    <r>
      <rPr>
        <sz val="16"/>
        <color rgb="FFFF0000"/>
        <rFont val="DevLys 010"/>
      </rPr>
      <t xml:space="preserve"> ij </t>
    </r>
    <r>
      <rPr>
        <sz val="16"/>
        <color rgb="FFFF0000"/>
        <rFont val="Calibri"/>
        <family val="2"/>
        <scheme val="minor"/>
      </rPr>
      <t xml:space="preserve"> wps office   with hindi o english fonts  </t>
    </r>
    <r>
      <rPr>
        <sz val="16"/>
        <color rgb="FFFF0000"/>
        <rFont val="DevLys 010"/>
      </rPr>
      <t>dh vko';ddrk gksxh</t>
    </r>
    <r>
      <rPr>
        <sz val="16"/>
        <color rgb="FFFF0000"/>
        <rFont val="Calibri"/>
        <family val="2"/>
        <scheme val="minor"/>
      </rPr>
      <t xml:space="preserve"> hindi font</t>
    </r>
    <r>
      <rPr>
        <sz val="16"/>
        <color rgb="FFFF0000"/>
        <rFont val="DevLys 010"/>
      </rPr>
      <t xml:space="preserve"> esa</t>
    </r>
    <r>
      <rPr>
        <sz val="16"/>
        <color rgb="FFFF0000"/>
        <rFont val="Calibri"/>
        <family val="2"/>
        <scheme val="minor"/>
      </rPr>
      <t xml:space="preserve"> devLys</t>
    </r>
    <r>
      <rPr>
        <sz val="16"/>
        <color rgb="FFFF0000"/>
        <rFont val="DevLys 010"/>
      </rPr>
      <t xml:space="preserve">s 010 o </t>
    </r>
    <r>
      <rPr>
        <sz val="16"/>
        <color rgb="FFFF0000"/>
        <rFont val="Calibri"/>
        <family val="2"/>
        <scheme val="minor"/>
      </rPr>
      <t xml:space="preserve">english font cailbri </t>
    </r>
    <r>
      <rPr>
        <sz val="16"/>
        <color rgb="FFFF0000"/>
        <rFont val="DevLys 010"/>
      </rPr>
      <t>dh vko';drk gksxh</t>
    </r>
  </si>
  <si>
    <t>ekg ds izFke fnol dk okj</t>
  </si>
  <si>
    <t>iwoZ ekg rd dqd de dh jkf'k</t>
  </si>
  <si>
    <t>bl ekg dqd de dh jkf'k</t>
  </si>
  <si>
    <t>bl ekg esa izkIr dqd de dh jkf'k</t>
  </si>
  <si>
    <t>funsZ'k %&amp;</t>
  </si>
  <si>
    <t>bls Hkjrs le; mifLFkfr jftLVj lkFk j[ksA</t>
  </si>
  <si>
    <t>bls Hkjrs le; ,eMh,e jftLVj lkFk j[ksA</t>
  </si>
  <si>
    <t>other help available on -www.myshaladarpan.com</t>
  </si>
  <si>
    <t>fo|ky; dk fooj.k</t>
  </si>
  <si>
    <t>fo|ky; dk uke</t>
  </si>
  <si>
    <r>
      <t xml:space="preserve">fo|ky; dk </t>
    </r>
    <r>
      <rPr>
        <sz val="8"/>
        <color theme="1"/>
        <rFont val="Cambria"/>
        <family val="1"/>
        <scheme val="major"/>
      </rPr>
      <t>Nic code</t>
    </r>
  </si>
  <si>
    <r>
      <t xml:space="preserve">fo|ky; dk </t>
    </r>
    <r>
      <rPr>
        <sz val="10"/>
        <color theme="1"/>
        <rFont val="Cambria"/>
        <family val="1"/>
        <scheme val="major"/>
      </rPr>
      <t>Dise Code</t>
    </r>
  </si>
  <si>
    <t>fo|ky; dk izdkj</t>
  </si>
  <si>
    <t>izkFkfed@mPp izkFkfed@mPPk ek/;fed</t>
  </si>
  <si>
    <t>oxZ</t>
  </si>
  <si>
    <t>ckfydk@lg f'k{kk</t>
  </si>
  <si>
    <t>CykWd</t>
  </si>
  <si>
    <t>{kS=</t>
  </si>
  <si>
    <t>xzkeh.k@'kgjh</t>
  </si>
  <si>
    <t>ftyk</t>
  </si>
  <si>
    <t>jktleUn</t>
  </si>
  <si>
    <t>jkT;</t>
  </si>
  <si>
    <t>jktLFkku</t>
  </si>
  <si>
    <t>xzke</t>
  </si>
  <si>
    <t>jktLo xzke</t>
  </si>
  <si>
    <t>iapk;r</t>
  </si>
  <si>
    <t>Hkkstu iznku djus dh fLFkfr</t>
  </si>
  <si>
    <t>izkFkfed</t>
  </si>
  <si>
    <t>mPp izkFkfed</t>
  </si>
  <si>
    <r>
      <t xml:space="preserve">ekg esa </t>
    </r>
    <r>
      <rPr>
        <sz val="11"/>
        <color theme="1"/>
        <rFont val="Cambria"/>
        <family val="1"/>
        <scheme val="major"/>
      </rPr>
      <t>mdm</t>
    </r>
    <r>
      <rPr>
        <sz val="11"/>
        <color theme="1"/>
        <rFont val="DevLys 010"/>
      </rPr>
      <t xml:space="preserve"> dh fLFkfr </t>
    </r>
  </si>
  <si>
    <t>fo|ky; esa idk;k</t>
  </si>
  <si>
    <r>
      <t xml:space="preserve">D;k iwjs ekg </t>
    </r>
    <r>
      <rPr>
        <sz val="11"/>
        <color theme="1"/>
        <rFont val="Cambria"/>
        <family val="1"/>
        <scheme val="major"/>
      </rPr>
      <t>mdm</t>
    </r>
    <r>
      <rPr>
        <sz val="11"/>
        <color theme="1"/>
        <rFont val="DevLys 010"/>
      </rPr>
      <t xml:space="preserve"> fn;k x;k</t>
    </r>
    <r>
      <rPr>
        <sz val="8"/>
        <color theme="1"/>
        <rFont val="DevLys 010"/>
      </rPr>
      <t>¼ ;fn ugha rks dk dkj.k uhps fy[ks½</t>
    </r>
  </si>
  <si>
    <r>
      <t>iwjs ekg ds dk;Z fnolks esa</t>
    </r>
    <r>
      <rPr>
        <sz val="11"/>
        <color theme="1"/>
        <rFont val="Cambria"/>
        <family val="1"/>
        <scheme val="major"/>
      </rPr>
      <t xml:space="preserve"> MDM</t>
    </r>
    <r>
      <rPr>
        <sz val="11"/>
        <color theme="1"/>
        <rFont val="DevLys 010"/>
      </rPr>
      <t xml:space="preserve"> ugha fn;s tkus dk dkj.k</t>
    </r>
  </si>
  <si>
    <t>fo|ky; ds dk;Z fnol</t>
  </si>
  <si>
    <t>fdrus fnol Hkkstu fn;k x;k</t>
  </si>
  <si>
    <t xml:space="preserve">          dqd de gsYij dh fLFkfr                                                    </t>
  </si>
  <si>
    <t>dze l0</t>
  </si>
  <si>
    <t>dqd de gsYij dk uke</t>
  </si>
  <si>
    <t>fyx</t>
  </si>
  <si>
    <t>Hkqxrku dk izdkj</t>
  </si>
  <si>
    <r>
      <t xml:space="preserve">iwoZ ekg rd Hkqxrku dh fLFkfr cdk;k dks </t>
    </r>
    <r>
      <rPr>
        <sz val="10"/>
        <color theme="1"/>
        <rFont val="Cambria"/>
        <family val="1"/>
        <scheme val="major"/>
      </rPr>
      <t xml:space="preserve">-ve </t>
    </r>
    <r>
      <rPr>
        <sz val="10"/>
        <color theme="1"/>
        <rFont val="DevLys 010"/>
      </rPr>
      <t>esa n'kkZ;s</t>
    </r>
  </si>
  <si>
    <t>bl ekg dh cdk;k jkf'k</t>
  </si>
  <si>
    <t>bl ekg rd dqy cdk;k jkf'k</t>
  </si>
  <si>
    <t>dqy jkf'k  lHkh dqd de de gsYij</t>
  </si>
  <si>
    <t>idkus dk O;; #i;ksa esa</t>
  </si>
  <si>
    <t>izkFkfed$mPp izkFkfed</t>
  </si>
  <si>
    <t>izk0'ks"k #i;s</t>
  </si>
  <si>
    <t>bl ekg esa izkIr</t>
  </si>
  <si>
    <t>bl ekg dk O;;</t>
  </si>
  <si>
    <t>D;k jkf'k dk cSd [kkrs ls jkf'k dk fglkc lgh gS &amp;gkW@ugh</t>
  </si>
  <si>
    <t>[kk|kUu dh ek=k</t>
  </si>
  <si>
    <t>[kk|kUu dh izdkj</t>
  </si>
  <si>
    <t>izk0 'ks"k fdxzk esa</t>
  </si>
  <si>
    <t>bl ekg esa izkIr@ m/kkj@ pqdk;s</t>
  </si>
  <si>
    <t>ekg esa dqy idkus ds fy, miyC/k</t>
  </si>
  <si>
    <t>D;k vxys ekg ds fy, iz;kIr [kk|kUu miyC/k gS</t>
  </si>
  <si>
    <t>yes</t>
  </si>
  <si>
    <t>dqy</t>
  </si>
  <si>
    <t>gLrk{kj iks"kkgkj izHkkjh</t>
  </si>
  <si>
    <t>Available on-www.myshaladarpan.com</t>
  </si>
  <si>
    <r>
      <t>Give your suggestion and share and comment on my school website =</t>
    </r>
    <r>
      <rPr>
        <b/>
        <sz val="11"/>
        <color theme="1"/>
        <rFont val="Calibri"/>
        <family val="2"/>
        <scheme val="minor"/>
      </rPr>
      <t>www.myshaladarpan.com</t>
    </r>
  </si>
  <si>
    <t>All type education formet ,videos,orders,job opportunities available on-www.myshaladarpan.com</t>
  </si>
  <si>
    <t>For any quries and help send me mail-yogeshbharu@gmail.com;whatsup 7597561051</t>
  </si>
  <si>
    <r>
      <t xml:space="preserve">MDM </t>
    </r>
    <r>
      <rPr>
        <b/>
        <sz val="16"/>
        <color theme="1"/>
        <rFont val="DevLys 010"/>
      </rPr>
      <t>ekfld lqpuk izsf"kr izi=</t>
    </r>
  </si>
  <si>
    <t>ukekadu]ykHkkfUor]d{kk oxZ</t>
  </si>
  <si>
    <t>foRrh; fLFkfr</t>
  </si>
  <si>
    <t>d{kk oxZ</t>
  </si>
  <si>
    <t>dk;Z fnol</t>
  </si>
  <si>
    <t>ukekadu</t>
  </si>
  <si>
    <t>ykHkkfUor Nk=</t>
  </si>
  <si>
    <t>izkjfEHkd 'ks"k</t>
  </si>
  <si>
    <t>vU;= ls fy,</t>
  </si>
  <si>
    <t>;ksx miyC/k [kk|kUu</t>
  </si>
  <si>
    <t>bl ekg esa mi;ksx [kk|kUu</t>
  </si>
  <si>
    <t>m/kkj fn;s @pqdk;s x;s [kk|kUu</t>
  </si>
  <si>
    <t xml:space="preserve"> 'ks"k [kk|kUu</t>
  </si>
  <si>
    <t>bl ekg dh foRrh; fLFkfr</t>
  </si>
  <si>
    <t>ykHkkfUor izfr'kr</t>
  </si>
  <si>
    <t>dqd de ds bl ekg rd cdk;k dqy ekuns;</t>
  </si>
  <si>
    <t>izkFkfed@ mPp izkFkfed@ dqy</t>
  </si>
  <si>
    <t>jkf'k izk0 'ks"k</t>
  </si>
  <si>
    <t>ekg esa izkIr</t>
  </si>
  <si>
    <t>;ksx miyC/k jkf'k</t>
  </si>
  <si>
    <t>bl ekg esa O;; jkf'k</t>
  </si>
  <si>
    <r>
      <t xml:space="preserve"> 'ks"k jkf'k ¼ jkf'k de gksus ij </t>
    </r>
    <r>
      <rPr>
        <sz val="9"/>
        <color theme="1"/>
        <rFont val="Cambria"/>
        <family val="1"/>
        <scheme val="major"/>
      </rPr>
      <t xml:space="preserve">-ve </t>
    </r>
    <r>
      <rPr>
        <sz val="9"/>
        <color theme="1"/>
        <rFont val="DevLys 010"/>
      </rPr>
      <t xml:space="preserve">½ esa fy[ks </t>
    </r>
  </si>
  <si>
    <r>
      <t xml:space="preserve">¼ekg es dqy ykHkkfUor½ </t>
    </r>
    <r>
      <rPr>
        <sz val="8"/>
        <color theme="1"/>
        <rFont val="Cambria"/>
        <family val="1"/>
        <scheme val="major"/>
      </rPr>
      <t>X 100</t>
    </r>
    <r>
      <rPr>
        <sz val="8"/>
        <color theme="1"/>
        <rFont val="DevLys 010"/>
      </rPr>
      <t xml:space="preserve">»¼ oxZ esas dqy ukekadu </t>
    </r>
    <r>
      <rPr>
        <sz val="8"/>
        <color theme="1"/>
        <rFont val="Cambria"/>
        <family val="1"/>
        <scheme val="major"/>
      </rPr>
      <t xml:space="preserve">X </t>
    </r>
    <r>
      <rPr>
        <sz val="8"/>
        <color theme="1"/>
        <rFont val="DevLys 010"/>
      </rPr>
      <t>dk;Z fnol ½</t>
    </r>
  </si>
  <si>
    <r>
      <t xml:space="preserve">dqd de la[;k </t>
    </r>
    <r>
      <rPr>
        <sz val="9"/>
        <color theme="1"/>
        <rFont val="Cambria"/>
        <family val="1"/>
        <scheme val="major"/>
      </rPr>
      <t xml:space="preserve">X </t>
    </r>
    <r>
      <rPr>
        <sz val="9"/>
        <color theme="1"/>
        <rFont val="DevLys 010"/>
      </rPr>
      <t>izR;sd dk cdk;k ¾</t>
    </r>
  </si>
  <si>
    <t xml:space="preserve"> mPp izkFkfed</t>
  </si>
  <si>
    <t>dqy ¾ izkFkfed $mPp izkFkfed</t>
  </si>
  <si>
    <t xml:space="preserve">iks"kkgkj izHkkjh dk uke o eksckbZy u0                        </t>
  </si>
  <si>
    <t xml:space="preserve">laLFkk iz/kku dk uke o eksckbZy u0                        </t>
  </si>
  <si>
    <t>fo|ky;</t>
  </si>
  <si>
    <t>yogesh chandra GSSS TITARI DOWNLOAD FROM- www.myshaladarpan.com</t>
  </si>
  <si>
    <t>l=</t>
  </si>
  <si>
    <t xml:space="preserve">         lsDlu &amp;izkFkfed                 l=------------------      ekg-----------------</t>
  </si>
  <si>
    <t xml:space="preserve">                        lsDlu &amp;mPp izkFkfed                 l=----------2022&amp;23-------------------      ekg----------------EkkpZ 23-----------</t>
  </si>
  <si>
    <t xml:space="preserve">fo|ky; dk uke--                           </t>
  </si>
  <si>
    <t xml:space="preserve">fo|ky; dk uke            </t>
  </si>
  <si>
    <t xml:space="preserve">fo|ky;-                                  -----------ekg            l= -    </t>
  </si>
  <si>
    <t>jktdh; mPp ek/;fed fo|ky; rhrjh lesfy;k Hkhe</t>
  </si>
  <si>
    <t>fo|ky; dk uke fgUnh esa</t>
  </si>
  <si>
    <t>ekg dk uke fgUnh esa</t>
  </si>
  <si>
    <t>l= fgUnh esa</t>
  </si>
  <si>
    <t xml:space="preserve">fo|ky;                                              ekg---------- l=--------------    </t>
  </si>
  <si>
    <t>dk;kZy;                                    i0 l0--------------------------ftyk----jktleUn-----------------------</t>
  </si>
  <si>
    <t>dk;kZy; eq[; [k.M  f'k{kk vf/kdkjh ----     --------------------ftyk-------jktleUn----------------------------------</t>
  </si>
  <si>
    <t>izkFkfed d{kkvksa es bl ekg es fdrus fnu Hkkstu idk;k x;k</t>
  </si>
  <si>
    <t>bl ekg  dh uksMy dk;kZy; dks Mkd Hkstus dh fnukad</t>
  </si>
  <si>
    <t>bl ekg  dh uksMy dk;kZy; dks Mkd Hkstus dk tkod dzekad</t>
  </si>
  <si>
    <t>Nk=</t>
  </si>
  <si>
    <t>Nk=k</t>
  </si>
  <si>
    <t>d{kk 1 ls 8</t>
  </si>
  <si>
    <t>Cykd dk;kZy; fgUnh esa</t>
  </si>
  <si>
    <t>ftyk fgUnh esa</t>
  </si>
  <si>
    <t xml:space="preserve">fo|ky; ekfld MkVk izi= ,e Mh ,e %&amp;dzekad          ekg           </t>
  </si>
  <si>
    <t>mPp izkFkfed d{kkvksa es bl ekg es fdrus fnu Hkkstu idk;k x;k</t>
  </si>
  <si>
    <t>izkFkfed d{kkvksa es bl ekg es dk;Z fnol</t>
  </si>
  <si>
    <t>mPp izkFkfed d{kkvksa es bl ekg es dk;Z fnol</t>
  </si>
  <si>
    <r>
      <t xml:space="preserve">dqy Nk= ¼ dqy ukekadu </t>
    </r>
    <r>
      <rPr>
        <sz val="11"/>
        <color theme="1"/>
        <rFont val="Cambria"/>
        <family val="1"/>
        <scheme val="major"/>
      </rPr>
      <t xml:space="preserve">X </t>
    </r>
    <r>
      <rPr>
        <sz val="11"/>
        <color theme="1"/>
        <rFont val="DevLys 010"/>
      </rPr>
      <t>Hkkstu cuk;s x;s fnol½</t>
    </r>
    <r>
      <rPr>
        <sz val="11"/>
        <color theme="1"/>
        <rFont val="Calibri"/>
        <family val="2"/>
        <scheme val="minor"/>
      </rPr>
      <t>B G T</t>
    </r>
  </si>
  <si>
    <r>
      <t>ykHkkfUor Nk=¼ iqjs ekg</t>
    </r>
    <r>
      <rPr>
        <sz val="11"/>
        <color theme="1"/>
        <rFont val="Kruti Dev 010"/>
      </rPr>
      <t>½</t>
    </r>
    <r>
      <rPr>
        <sz val="11"/>
        <color theme="1"/>
        <rFont val="Calibri"/>
        <family val="2"/>
        <scheme val="minor"/>
      </rPr>
      <t>B G T</t>
    </r>
  </si>
  <si>
    <t xml:space="preserve"> dqy ukaekadu</t>
  </si>
  <si>
    <t>Hkqxrku dk rjhdk ¼udn@pSd }kjk½</t>
  </si>
  <si>
    <t>fyax¼ efgyk@iq#"k½</t>
  </si>
  <si>
    <t xml:space="preserve">iks"kkgkj izHkkjh dk uke o eksckbZy u0 &amp;               </t>
  </si>
  <si>
    <t xml:space="preserve">laLFkk iz/kku dk uke o eksckbZy u0                   </t>
  </si>
  <si>
    <t>iks"kkgkj izHkkjh ds eksckbZy u0</t>
  </si>
  <si>
    <t xml:space="preserve">laLFkk iz/kku ds ekssckby u0 </t>
  </si>
  <si>
    <t xml:space="preserve">iks"kkgkj izHkkjh dk uke fgUnh esa </t>
  </si>
  <si>
    <t>laLFkk iz/kku dk uke fgUnh esa</t>
  </si>
  <si>
    <r>
      <rPr>
        <b/>
        <sz val="12"/>
        <color rgb="FFFF0000"/>
        <rFont val="DevLys 010"/>
      </rPr>
      <t xml:space="preserve">fo|ky; dk </t>
    </r>
    <r>
      <rPr>
        <b/>
        <sz val="12"/>
        <color rgb="FFFF0000"/>
        <rFont val="Calibri"/>
        <family val="2"/>
        <scheme val="minor"/>
      </rPr>
      <t>NIC CODE</t>
    </r>
  </si>
  <si>
    <r>
      <rPr>
        <b/>
        <sz val="12"/>
        <color rgb="FF002060"/>
        <rFont val="DevLys 010"/>
      </rPr>
      <t>fo|ky; dk</t>
    </r>
    <r>
      <rPr>
        <b/>
        <sz val="12"/>
        <color rgb="FF002060"/>
        <rFont val="Calibri"/>
        <family val="2"/>
        <scheme val="minor"/>
      </rPr>
      <t xml:space="preserve"> diseCODE</t>
    </r>
  </si>
  <si>
    <t>ekg ds 'kq# esa o ekg ds vUr esa Mkd Hksts tkus ds le; dh lqpuk;sa</t>
  </si>
  <si>
    <t>ekg vUr es Hkjs</t>
  </si>
  <si>
    <r>
      <t xml:space="preserve">oxZ¼ </t>
    </r>
    <r>
      <rPr>
        <b/>
        <sz val="10"/>
        <color rgb="FF002060"/>
        <rFont val="Calibri"/>
        <family val="2"/>
      </rPr>
      <t>OBC/SC/ST/GEN</t>
    </r>
    <r>
      <rPr>
        <b/>
        <sz val="10"/>
        <color rgb="FF002060"/>
        <rFont val="DevLys 010"/>
      </rPr>
      <t>½</t>
    </r>
  </si>
  <si>
    <r>
      <t xml:space="preserve">UPS DATA  </t>
    </r>
    <r>
      <rPr>
        <b/>
        <sz val="14"/>
        <color rgb="FFA8087E"/>
        <rFont val="DevLys 010"/>
      </rPr>
      <t>ekg ds 'kq# esa Hkjs</t>
    </r>
  </si>
  <si>
    <r>
      <t xml:space="preserve">ekg 'kq# esa xsgwW dk izkjfEHkd 'ks"k </t>
    </r>
    <r>
      <rPr>
        <b/>
        <sz val="12"/>
        <color rgb="FFFF0000"/>
        <rFont val="Calibri"/>
        <family val="2"/>
        <scheme val="minor"/>
      </rPr>
      <t>ps</t>
    </r>
  </si>
  <si>
    <r>
      <t>ekg 'kq# esa pkoy dk izkjfEHkd 'ks"k</t>
    </r>
    <r>
      <rPr>
        <b/>
        <sz val="12"/>
        <color rgb="FFA8087E"/>
        <rFont val="Calibri"/>
        <family val="2"/>
        <scheme val="minor"/>
      </rPr>
      <t xml:space="preserve"> ps</t>
    </r>
  </si>
  <si>
    <r>
      <t xml:space="preserve">ekg ds 'kq# esa </t>
    </r>
    <r>
      <rPr>
        <b/>
        <sz val="12"/>
        <color theme="9" tint="-0.499984740745262"/>
        <rFont val="Cambria"/>
        <family val="1"/>
        <scheme val="major"/>
      </rPr>
      <t>ps</t>
    </r>
    <r>
      <rPr>
        <b/>
        <sz val="12"/>
        <color theme="9" tint="-0.499984740745262"/>
        <rFont val="DevLys 010"/>
      </rPr>
      <t xml:space="preserve"> esa jkf'k 'ks"k</t>
    </r>
  </si>
  <si>
    <r>
      <t xml:space="preserve">ekg esa izkIr </t>
    </r>
    <r>
      <rPr>
        <b/>
        <sz val="12"/>
        <color theme="9" tint="-0.499984740745262"/>
        <rFont val="Calibri"/>
        <family val="2"/>
        <scheme val="minor"/>
      </rPr>
      <t>ps</t>
    </r>
    <r>
      <rPr>
        <b/>
        <sz val="12"/>
        <color theme="9" tint="-0.499984740745262"/>
        <rFont val="DevLys 010"/>
      </rPr>
      <t xml:space="preserve"> esa jkf'k </t>
    </r>
  </si>
  <si>
    <r>
      <t xml:space="preserve">ekg 'kq# esa xsgwW dk izkjfEHkd 'ks"k </t>
    </r>
    <r>
      <rPr>
        <b/>
        <sz val="12"/>
        <color rgb="FFFF0000"/>
        <rFont val="Cambria"/>
        <family val="1"/>
        <scheme val="major"/>
      </rPr>
      <t>u</t>
    </r>
    <r>
      <rPr>
        <b/>
        <sz val="12"/>
        <color rgb="FFFF0000"/>
        <rFont val="Calibri"/>
        <family val="2"/>
        <scheme val="minor"/>
      </rPr>
      <t>ps</t>
    </r>
  </si>
  <si>
    <r>
      <t>ekg 'kq# esa pkoy dk izkjfEHkd 'ks"k</t>
    </r>
    <r>
      <rPr>
        <b/>
        <sz val="12"/>
        <color rgb="FFA8087E"/>
        <rFont val="Calibri"/>
        <family val="2"/>
        <scheme val="minor"/>
      </rPr>
      <t xml:space="preserve"> ups</t>
    </r>
  </si>
  <si>
    <r>
      <t>ekg ds 'kq# esa</t>
    </r>
    <r>
      <rPr>
        <b/>
        <sz val="12"/>
        <color theme="9" tint="-0.499984740745262"/>
        <rFont val="Calibri"/>
        <family val="2"/>
        <scheme val="minor"/>
      </rPr>
      <t xml:space="preserve"> ups</t>
    </r>
    <r>
      <rPr>
        <b/>
        <sz val="12"/>
        <color theme="9" tint="-0.499984740745262"/>
        <rFont val="DevLys 010"/>
      </rPr>
      <t xml:space="preserve"> esa jkf'k 'ks"k</t>
    </r>
  </si>
  <si>
    <r>
      <t xml:space="preserve">ekg esa izkIr </t>
    </r>
    <r>
      <rPr>
        <b/>
        <sz val="12"/>
        <color theme="9" tint="-0.499984740745262"/>
        <rFont val="Calibri"/>
        <family val="2"/>
        <scheme val="minor"/>
      </rPr>
      <t>ups</t>
    </r>
    <r>
      <rPr>
        <b/>
        <sz val="12"/>
        <color theme="9" tint="-0.499984740745262"/>
        <rFont val="DevLys 010"/>
      </rPr>
      <t xml:space="preserve"> esa jkf'k </t>
    </r>
  </si>
  <si>
    <r>
      <t xml:space="preserve">PS DATA </t>
    </r>
    <r>
      <rPr>
        <b/>
        <sz val="14"/>
        <color rgb="FFFF0000"/>
        <rFont val="DevLys 010"/>
      </rPr>
      <t>ekg ds 'kq# esa Hkjs</t>
    </r>
  </si>
  <si>
    <t xml:space="preserve">ekg-   </t>
  </si>
  <si>
    <t>fnukad-</t>
  </si>
  <si>
    <t>D;k iwjs ekg Hkkstu cuk;k x;k gkW@ugha</t>
  </si>
  <si>
    <t>ugha rks dkj.k</t>
  </si>
  <si>
    <t>vxys ekg ds fy,  xsgwW pkoy  gS gkW ;k ugha</t>
  </si>
  <si>
    <t>D;k cSd jk'kh dk feyku lgh gS gkW ;k ugh</t>
  </si>
  <si>
    <t>vxys ekg ds fy, xsgw dh vko';drk fdyks esa</t>
  </si>
  <si>
    <t>vxys ekg ds fy, pkoy dh vko';drk fdyks esa</t>
  </si>
  <si>
    <t>uhps dh lqpuk, ekg ds vUr esa Hkjsa</t>
  </si>
  <si>
    <t>D;k vxys ekg ds fy, i;kZIr [kk|kUu miyC/k gS- gkW@ugha --</t>
  </si>
  <si>
    <t>ugh rks vxys ekg ds fy, vko';drk</t>
  </si>
  <si>
    <t>xsgw</t>
  </si>
  <si>
    <t>fdyksa</t>
  </si>
  <si>
    <t>fdyks esa</t>
  </si>
  <si>
    <r>
      <rPr>
        <b/>
        <sz val="16"/>
        <color rgb="FFFF0000"/>
        <rFont val="Calibri"/>
        <family val="2"/>
        <scheme val="minor"/>
      </rPr>
      <t>NOTE</t>
    </r>
    <r>
      <rPr>
        <b/>
        <sz val="16"/>
        <color theme="1"/>
        <rFont val="Calibri"/>
        <family val="2"/>
        <scheme val="minor"/>
      </rPr>
      <t xml:space="preserve">:- </t>
    </r>
    <r>
      <rPr>
        <b/>
        <sz val="16"/>
        <color theme="1"/>
        <rFont val="DevLys 010"/>
      </rPr>
      <t xml:space="preserve">loZizFke uhps dh lhVksa es ls  </t>
    </r>
    <r>
      <rPr>
        <b/>
        <sz val="16"/>
        <color theme="1"/>
        <rFont val="Calibri"/>
        <family val="2"/>
        <scheme val="minor"/>
      </rPr>
      <t xml:space="preserve">fill intial data sheet </t>
    </r>
    <r>
      <rPr>
        <b/>
        <sz val="16"/>
        <color theme="1"/>
        <rFont val="DevLys 010"/>
      </rPr>
      <t xml:space="preserve">ds ekg 'kq# ds </t>
    </r>
    <r>
      <rPr>
        <b/>
        <sz val="16"/>
        <color theme="1"/>
        <rFont val="Calibri"/>
        <family val="2"/>
        <scheme val="minor"/>
      </rPr>
      <t xml:space="preserve">data </t>
    </r>
    <r>
      <rPr>
        <b/>
        <sz val="16"/>
        <color theme="1"/>
        <rFont val="DevLys 010"/>
      </rPr>
      <t xml:space="preserve"> Hkjsa o ml LhV ds 'ks"k </t>
    </r>
    <r>
      <rPr>
        <b/>
        <sz val="16"/>
        <color theme="1"/>
        <rFont val="Calibri"/>
        <family val="2"/>
        <scheme val="minor"/>
      </rPr>
      <t>data</t>
    </r>
    <r>
      <rPr>
        <b/>
        <sz val="16"/>
        <color theme="1"/>
        <rFont val="DevLys 010"/>
      </rPr>
      <t xml:space="preserve"> ekg vUr esa Hkjsa</t>
    </r>
  </si>
  <si>
    <r>
      <rPr>
        <b/>
        <sz val="20"/>
        <color rgb="FFFF0000"/>
        <rFont val="Calibri"/>
        <family val="2"/>
        <scheme val="minor"/>
      </rPr>
      <t>NOTE</t>
    </r>
    <r>
      <rPr>
        <b/>
        <sz val="20"/>
        <color theme="1"/>
        <rFont val="Calibri"/>
        <family val="2"/>
        <scheme val="minor"/>
      </rPr>
      <t xml:space="preserve">:- </t>
    </r>
    <r>
      <rPr>
        <b/>
        <sz val="20"/>
        <color theme="1"/>
        <rFont val="DevLys 010"/>
      </rPr>
      <t xml:space="preserve">loZizFke uhps dh lhVksa es ls  </t>
    </r>
    <r>
      <rPr>
        <b/>
        <sz val="20"/>
        <color theme="1"/>
        <rFont val="Calibri"/>
        <family val="2"/>
        <scheme val="minor"/>
      </rPr>
      <t xml:space="preserve">fill intial data sheet </t>
    </r>
    <r>
      <rPr>
        <b/>
        <sz val="20"/>
        <color theme="1"/>
        <rFont val="DevLys 010"/>
      </rPr>
      <t xml:space="preserve">ds ekg 'kq# ds </t>
    </r>
    <r>
      <rPr>
        <b/>
        <sz val="20"/>
        <color theme="1"/>
        <rFont val="Calibri"/>
        <family val="2"/>
        <scheme val="minor"/>
      </rPr>
      <t xml:space="preserve">data </t>
    </r>
    <r>
      <rPr>
        <b/>
        <sz val="20"/>
        <color theme="1"/>
        <rFont val="DevLys 010"/>
      </rPr>
      <t xml:space="preserve"> Hkjsa o ml LkhV ds 'ks"k </t>
    </r>
    <r>
      <rPr>
        <b/>
        <sz val="20"/>
        <color theme="1"/>
        <rFont val="Calibri"/>
        <family val="2"/>
        <scheme val="minor"/>
      </rPr>
      <t>data</t>
    </r>
    <r>
      <rPr>
        <b/>
        <sz val="20"/>
        <color theme="1"/>
        <rFont val="DevLys 010"/>
      </rPr>
      <t xml:space="preserve"> ekg vUr esa Hkjsa</t>
    </r>
  </si>
  <si>
    <r>
      <t xml:space="preserve">NOTE:- </t>
    </r>
    <r>
      <rPr>
        <b/>
        <sz val="24"/>
        <color rgb="FFFF0000"/>
        <rFont val="DevLys 010"/>
      </rPr>
      <t>loZizFke blh</t>
    </r>
    <r>
      <rPr>
        <b/>
        <sz val="24"/>
        <color rgb="FFFF0000"/>
        <rFont val="Calibri"/>
        <family val="2"/>
        <scheme val="minor"/>
      </rPr>
      <t xml:space="preserve"> sheet</t>
    </r>
    <r>
      <rPr>
        <b/>
        <sz val="24"/>
        <color rgb="FFFF0000"/>
        <rFont val="DevLys 010"/>
      </rPr>
      <t xml:space="preserve"> ds MkVk Hkjsa  dqN MkVk ekg lekIr gksus ij Hkjsa </t>
    </r>
  </si>
  <si>
    <t>ekg 'k# esa Hkjsa</t>
  </si>
  <si>
    <r>
      <t xml:space="preserve">dksM ds funsZ'k&amp;;g </t>
    </r>
    <r>
      <rPr>
        <b/>
        <sz val="12"/>
        <color rgb="FFFF0000"/>
        <rFont val="Cambria"/>
        <family val="1"/>
        <scheme val="major"/>
      </rPr>
      <t>sheet code</t>
    </r>
    <r>
      <rPr>
        <b/>
        <sz val="12"/>
        <color rgb="FFFF0000"/>
        <rFont val="DevLys 010"/>
      </rPr>
      <t xml:space="preserve"> okys </t>
    </r>
    <r>
      <rPr>
        <b/>
        <sz val="12"/>
        <color rgb="FFFF0000"/>
        <rFont val="Cambria"/>
        <family val="1"/>
        <scheme val="major"/>
      </rPr>
      <t>coloum</t>
    </r>
    <r>
      <rPr>
        <b/>
        <sz val="12"/>
        <color rgb="FFFF0000"/>
        <rFont val="DevLys 010"/>
      </rPr>
      <t xml:space="preserve"> ls dke djrh gS vr% </t>
    </r>
    <r>
      <rPr>
        <b/>
        <sz val="12"/>
        <color rgb="FFFF0000"/>
        <rFont val="Calibri"/>
        <family val="2"/>
        <scheme val="minor"/>
      </rPr>
      <t>code</t>
    </r>
    <r>
      <rPr>
        <b/>
        <sz val="12"/>
        <color rgb="FFFF0000"/>
        <rFont val="DevLys 010"/>
      </rPr>
      <t xml:space="preserve"> ds </t>
    </r>
    <r>
      <rPr>
        <b/>
        <sz val="12"/>
        <color rgb="FFFF0000"/>
        <rFont val="Cambria"/>
        <family val="1"/>
        <scheme val="major"/>
      </rPr>
      <t xml:space="preserve">coloum </t>
    </r>
    <r>
      <rPr>
        <b/>
        <sz val="12"/>
        <color rgb="FFFF0000"/>
        <rFont val="DevLys 010"/>
      </rPr>
      <t xml:space="preserve">esa lkseokj dks lCth o jksVh ds fy, 1 ]exayokj pkoy o nky ds fy, 2] cq/kokj dks nky ds fy, 3] xq#okj dks f[kpM+h ds fy, 4] 'kqdzokj dks jksVh nky ds fy, 5 'kfuokj lCTkh jksVh ds fy, 6 o jfookj vodk'k ds fy, 7 HkjsaAfdlh fnu fdlh ,d izdkj ds [kk|kUu dh vuqiyC/krk gksus ij ehuq ds vykok Hkkstu cukus ij ml fnu cuk;s x;s feuw dk </t>
    </r>
    <r>
      <rPr>
        <b/>
        <sz val="12"/>
        <color rgb="FFFF0000"/>
        <rFont val="Calibri"/>
        <family val="2"/>
        <scheme val="minor"/>
      </rPr>
      <t xml:space="preserve">CODE </t>
    </r>
    <r>
      <rPr>
        <b/>
        <sz val="12"/>
        <color rgb="FFFF0000"/>
        <rFont val="DevLys 010"/>
      </rPr>
      <t>Hkjsa</t>
    </r>
  </si>
  <si>
    <t>ekg ds izFke fnol @fnukad 1  dk dksM</t>
  </si>
  <si>
    <t>vizsy 2023</t>
  </si>
  <si>
    <t>2022-23</t>
  </si>
  <si>
    <t>izkFkfed d{kk 1 ls 5</t>
  </si>
  <si>
    <t>mPp izkFkfed d{kk 6 ls 8</t>
  </si>
</sst>
</file>

<file path=xl/styles.xml><?xml version="1.0" encoding="utf-8"?>
<styleSheet xmlns="http://schemas.openxmlformats.org/spreadsheetml/2006/main">
  <numFmts count="2">
    <numFmt numFmtId="164" formatCode="[$-14009]dd\-mm\-yy;@"/>
    <numFmt numFmtId="165" formatCode="0.00;[Red]0.00"/>
  </numFmts>
  <fonts count="1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DevLys 010"/>
    </font>
    <font>
      <b/>
      <sz val="11"/>
      <color theme="1"/>
      <name val="DevLys 010"/>
    </font>
    <font>
      <b/>
      <sz val="11"/>
      <color theme="1"/>
      <name val="Cambria"/>
      <family val="1"/>
      <scheme val="major"/>
    </font>
    <font>
      <sz val="8"/>
      <color theme="1"/>
      <name val="DevLys 010"/>
    </font>
    <font>
      <b/>
      <sz val="12"/>
      <color theme="1"/>
      <name val="DevLys 010"/>
    </font>
    <font>
      <b/>
      <sz val="8"/>
      <color theme="1"/>
      <name val="DevLys 010"/>
    </font>
    <font>
      <b/>
      <sz val="8"/>
      <color theme="1"/>
      <name val="Kruti Dev 010"/>
    </font>
    <font>
      <b/>
      <sz val="8"/>
      <color theme="1"/>
      <name val="Cambria"/>
      <family val="1"/>
      <scheme val="maj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9"/>
      <color theme="1"/>
      <name val="DevLys 010"/>
    </font>
    <font>
      <b/>
      <sz val="14"/>
      <color theme="1"/>
      <name val="DevLys 010"/>
    </font>
    <font>
      <b/>
      <sz val="10"/>
      <color theme="1"/>
      <name val="DevLys 010"/>
    </font>
    <font>
      <sz val="10"/>
      <color theme="1"/>
      <name val="DevLys 010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mbria"/>
      <family val="1"/>
      <scheme val="major"/>
    </font>
    <font>
      <b/>
      <sz val="7"/>
      <color theme="1"/>
      <name val="DevLys 010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DevLys 010"/>
    </font>
    <font>
      <sz val="11"/>
      <color rgb="FF00B050"/>
      <name val="DevLys 010"/>
    </font>
    <font>
      <sz val="8"/>
      <color rgb="FF00B050"/>
      <name val="DevLys 010"/>
    </font>
    <font>
      <sz val="7"/>
      <color rgb="FF00B050"/>
      <name val="Calibri"/>
      <family val="2"/>
      <scheme val="minor"/>
    </font>
    <font>
      <b/>
      <sz val="14"/>
      <color rgb="FF00B050"/>
      <name val="DevLys 010"/>
    </font>
    <font>
      <b/>
      <sz val="14"/>
      <color rgb="FFFF0000"/>
      <name val="DevLys 010"/>
    </font>
    <font>
      <b/>
      <sz val="14"/>
      <name val="DevLys 010"/>
    </font>
    <font>
      <sz val="11"/>
      <color rgb="FF002060"/>
      <name val="DevLys 010"/>
    </font>
    <font>
      <sz val="11"/>
      <color rgb="FF002060"/>
      <name val="Calibri"/>
      <family val="2"/>
      <scheme val="minor"/>
    </font>
    <font>
      <b/>
      <sz val="11"/>
      <color rgb="FF002060"/>
      <name val="DevLys 010"/>
    </font>
    <font>
      <b/>
      <sz val="20"/>
      <color rgb="FFFF0000"/>
      <name val="DevLys 010"/>
    </font>
    <font>
      <b/>
      <sz val="11"/>
      <color rgb="FFC00000"/>
      <name val="DevLys 010"/>
    </font>
    <font>
      <b/>
      <sz val="11"/>
      <color rgb="FFC00000"/>
      <name val="Calibri"/>
      <family val="2"/>
      <scheme val="minor"/>
    </font>
    <font>
      <b/>
      <sz val="11"/>
      <color rgb="FFA8087E"/>
      <name val="DevLys 010"/>
    </font>
    <font>
      <b/>
      <sz val="11"/>
      <color rgb="FFA8087E"/>
      <name val="Calibri"/>
      <family val="2"/>
      <scheme val="minor"/>
    </font>
    <font>
      <b/>
      <sz val="11"/>
      <color rgb="FF0070C0"/>
      <name val="DevLys 010"/>
    </font>
    <font>
      <b/>
      <sz val="11"/>
      <color rgb="FF0070C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rgb="FFFF0000"/>
      <name val="DevLys 010"/>
    </font>
    <font>
      <sz val="36"/>
      <color rgb="FF0070C0"/>
      <name val="DevLys 010"/>
    </font>
    <font>
      <sz val="16"/>
      <color rgb="FFFF0000"/>
      <name val="DevLys 010"/>
    </font>
    <font>
      <sz val="16"/>
      <color rgb="FFFF0000"/>
      <name val="Calibri"/>
      <family val="2"/>
      <scheme val="minor"/>
    </font>
    <font>
      <sz val="16"/>
      <color rgb="FFFF0000"/>
      <name val="Cambria"/>
      <family val="1"/>
      <scheme val="major"/>
    </font>
    <font>
      <sz val="16"/>
      <color rgb="FF0070C0"/>
      <name val="DevLys 010"/>
    </font>
    <font>
      <sz val="16"/>
      <color rgb="FF0070C0"/>
      <name val="Calibri"/>
      <family val="2"/>
      <scheme val="minor"/>
    </font>
    <font>
      <b/>
      <sz val="16"/>
      <color theme="9" tint="-0.499984740745262"/>
      <name val="DevLys 010"/>
    </font>
    <font>
      <sz val="8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DevLys 010"/>
    </font>
    <font>
      <sz val="11"/>
      <color theme="1"/>
      <name val="Cambria"/>
      <family val="1"/>
      <scheme val="major"/>
    </font>
    <font>
      <sz val="11"/>
      <color theme="1"/>
      <name val="Kruti Dev 010"/>
    </font>
    <font>
      <sz val="12"/>
      <color theme="1"/>
      <name val="DevLys 010"/>
    </font>
    <font>
      <b/>
      <sz val="16"/>
      <color theme="1"/>
      <name val="DevLys 010"/>
    </font>
    <font>
      <b/>
      <sz val="16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DevLys 010"/>
    </font>
    <font>
      <b/>
      <sz val="12"/>
      <color rgb="FFFF0000"/>
      <name val="DevLys 010"/>
    </font>
    <font>
      <b/>
      <sz val="12"/>
      <color rgb="FF00B050"/>
      <name val="DevLys 010"/>
    </font>
    <font>
      <b/>
      <sz val="12"/>
      <color rgb="FF0070C0"/>
      <name val="DevLys 010"/>
    </font>
    <font>
      <b/>
      <sz val="12"/>
      <color rgb="FF002060"/>
      <name val="DevLys 010"/>
    </font>
    <font>
      <b/>
      <sz val="12"/>
      <color rgb="FFC00000"/>
      <name val="DevLys 010"/>
    </font>
    <font>
      <b/>
      <sz val="12"/>
      <color rgb="FF7030A0"/>
      <name val="DevLys 010"/>
    </font>
    <font>
      <b/>
      <sz val="12"/>
      <color theme="9" tint="-0.499984740745262"/>
      <name val="DevLys 010"/>
    </font>
    <font>
      <b/>
      <sz val="12"/>
      <color theme="3" tint="-0.249977111117893"/>
      <name val="DevLys 010"/>
    </font>
    <font>
      <b/>
      <sz val="12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B0F0"/>
      <name val="DevLys 010"/>
    </font>
    <font>
      <b/>
      <sz val="12"/>
      <color theme="5" tint="-0.249977111117893"/>
      <name val="DevLys 010"/>
    </font>
    <font>
      <b/>
      <sz val="12"/>
      <color rgb="FFA8087E"/>
      <name val="DevLys 010"/>
    </font>
    <font>
      <b/>
      <sz val="12"/>
      <color rgb="FFA8087E"/>
      <name val="Calibri"/>
      <family val="2"/>
      <scheme val="minor"/>
    </font>
    <font>
      <b/>
      <sz val="14"/>
      <color rgb="FF002060"/>
      <name val="DevLys 010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A8087E"/>
      <name val="DevLys 010"/>
    </font>
    <font>
      <b/>
      <sz val="14"/>
      <color rgb="FFA8087E"/>
      <name val="Calibri"/>
      <family val="2"/>
      <scheme val="minor"/>
    </font>
    <font>
      <b/>
      <sz val="9"/>
      <color rgb="FF002060"/>
      <name val="DevLys 010"/>
    </font>
    <font>
      <b/>
      <sz val="10"/>
      <color rgb="FF002060"/>
      <name val="Calibri"/>
      <family val="2"/>
      <scheme val="minor"/>
    </font>
    <font>
      <b/>
      <sz val="10"/>
      <color rgb="FF002060"/>
      <name val="DevLys 010"/>
    </font>
    <font>
      <b/>
      <sz val="10"/>
      <color rgb="FFFF0000"/>
      <name val="DevLys 010"/>
    </font>
    <font>
      <b/>
      <sz val="10"/>
      <color rgb="FF7030A0"/>
      <name val="DevLys 010"/>
    </font>
    <font>
      <b/>
      <sz val="10"/>
      <color rgb="FF0070C0"/>
      <name val="DevLys 010"/>
    </font>
    <font>
      <b/>
      <sz val="10"/>
      <color rgb="FF002060"/>
      <name val="Calibri"/>
      <family val="2"/>
    </font>
    <font>
      <b/>
      <sz val="12"/>
      <color theme="9" tint="-0.499984740745262"/>
      <name val="Cambria"/>
      <family val="1"/>
      <scheme val="major"/>
    </font>
    <font>
      <b/>
      <sz val="12"/>
      <color theme="9" tint="-0.499984740745262"/>
      <name val="Calibri"/>
      <family val="2"/>
      <scheme val="minor"/>
    </font>
    <font>
      <b/>
      <sz val="12"/>
      <color rgb="FFFF0000"/>
      <name val="Cambria"/>
      <family val="1"/>
      <scheme val="major"/>
    </font>
    <font>
      <b/>
      <sz val="10"/>
      <color rgb="FF00B050"/>
      <name val="DevLys 010"/>
    </font>
    <font>
      <b/>
      <sz val="10"/>
      <color rgb="FFC00000"/>
      <name val="DevLys 010"/>
    </font>
    <font>
      <b/>
      <sz val="10"/>
      <color theme="9" tint="-0.499984740745262"/>
      <name val="DevLys 010"/>
    </font>
    <font>
      <b/>
      <sz val="10"/>
      <color theme="3" tint="-0.249977111117893"/>
      <name val="DevLys 010"/>
    </font>
    <font>
      <b/>
      <sz val="10"/>
      <color rgb="FFA8087E"/>
      <name val="DevLys 010"/>
    </font>
    <font>
      <b/>
      <sz val="8"/>
      <color rgb="FFC00000"/>
      <name val="DevLys 010"/>
    </font>
    <font>
      <b/>
      <sz val="10"/>
      <color rgb="FFA8087E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8"/>
      <color rgb="FFFF0000"/>
      <name val="DevLys 010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1"/>
      <name val="DevLys 010"/>
    </font>
    <font>
      <b/>
      <sz val="24"/>
      <color rgb="FFFF0000"/>
      <name val="Calibri"/>
      <family val="2"/>
      <scheme val="minor"/>
    </font>
    <font>
      <b/>
      <sz val="24"/>
      <color rgb="FFFF0000"/>
      <name val="DevLys 010"/>
    </font>
    <font>
      <b/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8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/>
    <xf numFmtId="0" fontId="11" fillId="0" borderId="0" xfId="0" applyFont="1" applyFill="1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/>
    <xf numFmtId="0" fontId="11" fillId="0" borderId="1" xfId="0" applyFont="1" applyBorder="1" applyProtection="1"/>
    <xf numFmtId="14" fontId="11" fillId="0" borderId="1" xfId="0" applyNumberFormat="1" applyFont="1" applyBorder="1" applyProtection="1"/>
    <xf numFmtId="0" fontId="2" fillId="0" borderId="0" xfId="0" applyFont="1" applyAlignment="1" applyProtection="1">
      <alignment wrapText="1"/>
    </xf>
    <xf numFmtId="0" fontId="7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wrapText="1"/>
    </xf>
    <xf numFmtId="0" fontId="7" fillId="0" borderId="1" xfId="0" applyFont="1" applyBorder="1" applyProtection="1"/>
    <xf numFmtId="0" fontId="5" fillId="0" borderId="1" xfId="0" applyFont="1" applyBorder="1" applyProtection="1"/>
    <xf numFmtId="0" fontId="3" fillId="0" borderId="1" xfId="0" applyFont="1" applyBorder="1" applyProtection="1"/>
    <xf numFmtId="0" fontId="11" fillId="0" borderId="1" xfId="0" applyFont="1" applyBorder="1" applyAlignment="1" applyProtection="1">
      <alignment horizontal="center"/>
    </xf>
    <xf numFmtId="0" fontId="18" fillId="0" borderId="1" xfId="0" applyFont="1" applyBorder="1" applyProtection="1"/>
    <xf numFmtId="0" fontId="5" fillId="0" borderId="8" xfId="0" applyFont="1" applyBorder="1" applyAlignment="1" applyProtection="1">
      <alignment wrapText="1"/>
    </xf>
    <xf numFmtId="0" fontId="17" fillId="0" borderId="9" xfId="0" applyFont="1" applyBorder="1" applyProtection="1"/>
    <xf numFmtId="0" fontId="17" fillId="0" borderId="10" xfId="0" applyFont="1" applyBorder="1" applyProtection="1"/>
    <xf numFmtId="0" fontId="18" fillId="0" borderId="10" xfId="0" applyFont="1" applyBorder="1" applyProtection="1"/>
    <xf numFmtId="0" fontId="17" fillId="0" borderId="1" xfId="0" applyFont="1" applyBorder="1" applyProtection="1"/>
    <xf numFmtId="0" fontId="0" fillId="0" borderId="0" xfId="0" applyProtection="1"/>
    <xf numFmtId="0" fontId="17" fillId="0" borderId="13" xfId="0" applyFont="1" applyFill="1" applyBorder="1" applyProtection="1"/>
    <xf numFmtId="0" fontId="20" fillId="0" borderId="0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wrapText="1"/>
    </xf>
    <xf numFmtId="0" fontId="7" fillId="0" borderId="1" xfId="0" applyFont="1" applyFill="1" applyBorder="1" applyProtection="1"/>
    <xf numFmtId="0" fontId="23" fillId="0" borderId="5" xfId="0" applyFont="1" applyBorder="1" applyProtection="1"/>
    <xf numFmtId="0" fontId="7" fillId="0" borderId="5" xfId="0" applyFont="1" applyBorder="1" applyProtection="1"/>
    <xf numFmtId="0" fontId="11" fillId="0" borderId="2" xfId="0" applyFont="1" applyBorder="1" applyProtection="1"/>
    <xf numFmtId="0" fontId="11" fillId="0" borderId="15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18" fillId="0" borderId="16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7" fillId="0" borderId="2" xfId="0" applyFont="1" applyBorder="1" applyProtection="1"/>
    <xf numFmtId="0" fontId="7" fillId="0" borderId="4" xfId="0" applyFont="1" applyBorder="1" applyProtection="1"/>
    <xf numFmtId="0" fontId="21" fillId="0" borderId="20" xfId="0" applyFont="1" applyBorder="1" applyAlignment="1" applyProtection="1">
      <alignment wrapText="1"/>
    </xf>
    <xf numFmtId="0" fontId="7" fillId="0" borderId="21" xfId="0" applyFont="1" applyBorder="1" applyProtection="1"/>
    <xf numFmtId="0" fontId="11" fillId="0" borderId="24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8" fillId="0" borderId="6" xfId="0" applyFont="1" applyBorder="1" applyProtection="1"/>
    <xf numFmtId="0" fontId="18" fillId="0" borderId="13" xfId="0" applyFont="1" applyFill="1" applyBorder="1" applyProtection="1"/>
    <xf numFmtId="0" fontId="26" fillId="0" borderId="1" xfId="0" applyFont="1" applyBorder="1" applyProtection="1">
      <protection locked="0"/>
    </xf>
    <xf numFmtId="164" fontId="27" fillId="0" borderId="1" xfId="0" applyNumberFormat="1" applyFont="1" applyBorder="1" applyProtection="1">
      <protection locked="0"/>
    </xf>
    <xf numFmtId="0" fontId="23" fillId="0" borderId="1" xfId="0" applyFont="1" applyBorder="1" applyProtection="1"/>
    <xf numFmtId="0" fontId="28" fillId="0" borderId="1" xfId="0" applyFont="1" applyBorder="1" applyProtection="1"/>
    <xf numFmtId="0" fontId="30" fillId="0" borderId="1" xfId="0" applyFont="1" applyBorder="1" applyAlignment="1" applyProtection="1">
      <protection locked="0"/>
    </xf>
    <xf numFmtId="0" fontId="26" fillId="0" borderId="1" xfId="0" applyFont="1" applyBorder="1" applyAlignment="1" applyProtection="1">
      <alignment horizontal="center"/>
      <protection locked="0"/>
    </xf>
    <xf numFmtId="0" fontId="31" fillId="0" borderId="1" xfId="0" applyFont="1" applyBorder="1" applyAlignment="1" applyProtection="1">
      <alignment horizontal="left" wrapText="1"/>
      <protection locked="0"/>
    </xf>
    <xf numFmtId="0" fontId="30" fillId="0" borderId="1" xfId="0" applyFont="1" applyBorder="1" applyProtection="1">
      <protection locked="0"/>
    </xf>
    <xf numFmtId="0" fontId="37" fillId="0" borderId="0" xfId="0" applyFont="1"/>
    <xf numFmtId="0" fontId="36" fillId="0" borderId="0" xfId="0" applyFont="1" applyAlignment="1">
      <alignment vertical="center"/>
    </xf>
    <xf numFmtId="0" fontId="37" fillId="0" borderId="28" xfId="0" applyFont="1" applyBorder="1"/>
    <xf numFmtId="0" fontId="27" fillId="0" borderId="19" xfId="0" applyFont="1" applyBorder="1" applyAlignment="1" applyProtection="1">
      <alignment horizontal="center"/>
    </xf>
    <xf numFmtId="0" fontId="27" fillId="0" borderId="22" xfId="0" applyFont="1" applyBorder="1" applyAlignment="1" applyProtection="1">
      <alignment horizontal="center"/>
    </xf>
    <xf numFmtId="0" fontId="27" fillId="0" borderId="3" xfId="0" applyFont="1" applyBorder="1" applyAlignment="1" applyProtection="1">
      <alignment horizontal="center"/>
    </xf>
    <xf numFmtId="0" fontId="27" fillId="0" borderId="23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  <xf numFmtId="0" fontId="27" fillId="0" borderId="25" xfId="0" applyFont="1" applyBorder="1" applyAlignment="1" applyProtection="1">
      <alignment horizontal="center"/>
    </xf>
    <xf numFmtId="0" fontId="27" fillId="0" borderId="26" xfId="0" applyFont="1" applyBorder="1" applyAlignment="1" applyProtection="1">
      <alignment horizontal="center"/>
    </xf>
    <xf numFmtId="0" fontId="27" fillId="0" borderId="27" xfId="0" applyFont="1" applyBorder="1" applyAlignment="1" applyProtection="1">
      <alignment horizontal="center"/>
    </xf>
    <xf numFmtId="0" fontId="3" fillId="0" borderId="12" xfId="0" applyFont="1" applyBorder="1" applyAlignment="1" applyProtection="1"/>
    <xf numFmtId="0" fontId="2" fillId="0" borderId="0" xfId="0" applyFont="1" applyAlignment="1"/>
    <xf numFmtId="0" fontId="22" fillId="0" borderId="0" xfId="0" applyFont="1" applyAlignment="1" applyProtection="1"/>
    <xf numFmtId="0" fontId="6" fillId="0" borderId="0" xfId="0" applyFont="1" applyAlignment="1" applyProtection="1"/>
    <xf numFmtId="0" fontId="65" fillId="0" borderId="5" xfId="0" applyFont="1" applyBorder="1" applyProtection="1">
      <protection locked="0"/>
    </xf>
    <xf numFmtId="0" fontId="83" fillId="0" borderId="39" xfId="0" applyFont="1" applyBorder="1" applyProtection="1">
      <protection locked="0"/>
    </xf>
    <xf numFmtId="0" fontId="65" fillId="0" borderId="0" xfId="0" applyFont="1" applyProtection="1">
      <protection locked="0"/>
    </xf>
    <xf numFmtId="0" fontId="33" fillId="0" borderId="31" xfId="0" applyFont="1" applyBorder="1" applyAlignment="1" applyProtection="1">
      <alignment horizontal="center"/>
    </xf>
    <xf numFmtId="0" fontId="81" fillId="0" borderId="32" xfId="0" applyFont="1" applyBorder="1" applyAlignment="1" applyProtection="1">
      <alignment horizontal="center"/>
    </xf>
    <xf numFmtId="2" fontId="11" fillId="0" borderId="1" xfId="0" applyNumberFormat="1" applyFont="1" applyBorder="1" applyAlignment="1" applyProtection="1">
      <alignment horizontal="center"/>
    </xf>
    <xf numFmtId="2" fontId="18" fillId="0" borderId="1" xfId="0" applyNumberFormat="1" applyFont="1" applyBorder="1" applyAlignment="1" applyProtection="1">
      <alignment horizontal="center"/>
    </xf>
    <xf numFmtId="2" fontId="18" fillId="0" borderId="1" xfId="0" applyNumberFormat="1" applyFont="1" applyBorder="1" applyProtection="1"/>
    <xf numFmtId="2" fontId="5" fillId="0" borderId="8" xfId="0" applyNumberFormat="1" applyFont="1" applyBorder="1" applyAlignment="1" applyProtection="1">
      <alignment wrapText="1"/>
    </xf>
    <xf numFmtId="2" fontId="17" fillId="0" borderId="9" xfId="0" applyNumberFormat="1" applyFont="1" applyBorder="1" applyProtection="1"/>
    <xf numFmtId="2" fontId="17" fillId="0" borderId="10" xfId="0" applyNumberFormat="1" applyFont="1" applyBorder="1" applyProtection="1"/>
    <xf numFmtId="2" fontId="11" fillId="0" borderId="1" xfId="0" applyNumberFormat="1" applyFont="1" applyBorder="1" applyProtection="1"/>
    <xf numFmtId="2" fontId="18" fillId="0" borderId="10" xfId="0" applyNumberFormat="1" applyFont="1" applyBorder="1" applyProtection="1"/>
    <xf numFmtId="2" fontId="17" fillId="0" borderId="1" xfId="0" applyNumberFormat="1" applyFont="1" applyBorder="1" applyProtection="1"/>
    <xf numFmtId="2" fontId="2" fillId="0" borderId="1" xfId="0" applyNumberFormat="1" applyFont="1" applyBorder="1" applyAlignment="1" applyProtection="1">
      <alignment horizontal="center" wrapText="1"/>
    </xf>
    <xf numFmtId="2" fontId="5" fillId="0" borderId="1" xfId="0" applyNumberFormat="1" applyFont="1" applyBorder="1" applyAlignment="1" applyProtection="1">
      <alignment horizontal="center" wrapText="1"/>
    </xf>
    <xf numFmtId="0" fontId="65" fillId="0" borderId="0" xfId="0" applyFont="1" applyBorder="1" applyAlignment="1" applyProtection="1"/>
    <xf numFmtId="0" fontId="65" fillId="0" borderId="0" xfId="0" applyFont="1" applyBorder="1" applyProtection="1"/>
    <xf numFmtId="2" fontId="37" fillId="0" borderId="28" xfId="0" applyNumberFormat="1" applyFont="1" applyBorder="1" applyAlignment="1">
      <alignment vertical="center"/>
    </xf>
    <xf numFmtId="0" fontId="14" fillId="0" borderId="41" xfId="0" applyFont="1" applyBorder="1" applyProtection="1">
      <protection locked="0"/>
    </xf>
    <xf numFmtId="0" fontId="66" fillId="0" borderId="3" xfId="0" applyFont="1" applyBorder="1" applyAlignment="1" applyProtection="1">
      <protection locked="0"/>
    </xf>
    <xf numFmtId="0" fontId="22" fillId="0" borderId="4" xfId="0" applyFont="1" applyBorder="1" applyAlignment="1" applyProtection="1">
      <protection locked="0"/>
    </xf>
    <xf numFmtId="0" fontId="88" fillId="0" borderId="31" xfId="0" applyFont="1" applyBorder="1" applyAlignment="1" applyProtection="1">
      <alignment horizontal="center"/>
    </xf>
    <xf numFmtId="0" fontId="91" fillId="0" borderId="31" xfId="0" applyFont="1" applyBorder="1" applyAlignment="1" applyProtection="1">
      <alignment horizontal="center"/>
    </xf>
    <xf numFmtId="0" fontId="90" fillId="0" borderId="32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00" fillId="0" borderId="33" xfId="0" applyFont="1" applyBorder="1" applyProtection="1">
      <protection locked="0"/>
    </xf>
    <xf numFmtId="0" fontId="88" fillId="0" borderId="33" xfId="0" applyFont="1" applyBorder="1" applyProtection="1">
      <protection locked="0"/>
    </xf>
    <xf numFmtId="0" fontId="96" fillId="0" borderId="33" xfId="0" applyFont="1" applyBorder="1" applyProtection="1">
      <protection locked="0"/>
    </xf>
    <xf numFmtId="0" fontId="70" fillId="0" borderId="30" xfId="0" applyFont="1" applyFill="1" applyBorder="1" applyProtection="1"/>
    <xf numFmtId="0" fontId="67" fillId="0" borderId="30" xfId="0" applyFont="1" applyBorder="1" applyAlignment="1" applyProtection="1">
      <alignment horizontal="center"/>
    </xf>
    <xf numFmtId="0" fontId="69" fillId="0" borderId="33" xfId="0" applyFont="1" applyBorder="1" applyProtection="1"/>
    <xf numFmtId="0" fontId="78" fillId="0" borderId="33" xfId="0" applyFont="1" applyBorder="1" applyProtection="1"/>
    <xf numFmtId="0" fontId="67" fillId="0" borderId="35" xfId="0" applyFont="1" applyBorder="1" applyProtection="1"/>
    <xf numFmtId="0" fontId="15" fillId="0" borderId="4" xfId="0" applyFont="1" applyBorder="1" applyProtection="1"/>
    <xf numFmtId="17" fontId="96" fillId="0" borderId="3" xfId="0" applyNumberFormat="1" applyFont="1" applyBorder="1" applyAlignment="1" applyProtection="1">
      <alignment horizontal="center"/>
      <protection locked="0"/>
    </xf>
    <xf numFmtId="0" fontId="91" fillId="0" borderId="3" xfId="0" applyFont="1" applyBorder="1" applyAlignment="1" applyProtection="1">
      <alignment horizontal="center"/>
      <protection locked="0"/>
    </xf>
    <xf numFmtId="0" fontId="88" fillId="0" borderId="3" xfId="0" applyFont="1" applyBorder="1" applyAlignment="1" applyProtection="1">
      <alignment horizontal="center"/>
      <protection locked="0"/>
    </xf>
    <xf numFmtId="0" fontId="97" fillId="0" borderId="3" xfId="0" applyFont="1" applyBorder="1" applyAlignment="1" applyProtection="1">
      <alignment horizontal="center"/>
      <protection locked="0"/>
    </xf>
    <xf numFmtId="0" fontId="90" fillId="0" borderId="7" xfId="0" applyFont="1" applyBorder="1" applyAlignment="1" applyProtection="1">
      <alignment horizontal="center"/>
      <protection locked="0"/>
    </xf>
    <xf numFmtId="0" fontId="98" fillId="0" borderId="2" xfId="0" applyFont="1" applyBorder="1" applyAlignment="1" applyProtection="1">
      <alignment horizontal="center"/>
      <protection locked="0"/>
    </xf>
    <xf numFmtId="0" fontId="99" fillId="0" borderId="2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64" fillId="0" borderId="0" xfId="0" applyFont="1" applyBorder="1" applyAlignment="1" applyProtection="1">
      <alignment horizontal="left"/>
      <protection locked="0"/>
    </xf>
    <xf numFmtId="0" fontId="90" fillId="0" borderId="31" xfId="0" applyFont="1" applyBorder="1" applyAlignment="1" applyProtection="1">
      <alignment horizontal="center"/>
    </xf>
    <xf numFmtId="0" fontId="64" fillId="0" borderId="0" xfId="0" applyFont="1" applyProtection="1">
      <protection locked="0"/>
    </xf>
    <xf numFmtId="0" fontId="100" fillId="0" borderId="1" xfId="0" applyFont="1" applyBorder="1" applyAlignment="1" applyProtection="1">
      <alignment horizontal="center"/>
      <protection locked="0"/>
    </xf>
    <xf numFmtId="0" fontId="15" fillId="0" borderId="36" xfId="0" applyFont="1" applyBorder="1" applyProtection="1">
      <protection locked="0"/>
    </xf>
    <xf numFmtId="0" fontId="15" fillId="0" borderId="35" xfId="0" applyFont="1" applyBorder="1" applyProtection="1">
      <protection locked="0"/>
    </xf>
    <xf numFmtId="0" fontId="64" fillId="0" borderId="37" xfId="0" applyFont="1" applyBorder="1" applyProtection="1">
      <protection locked="0"/>
    </xf>
    <xf numFmtId="0" fontId="67" fillId="0" borderId="2" xfId="0" applyFont="1" applyBorder="1" applyAlignment="1" applyProtection="1">
      <alignment horizontal="center"/>
      <protection locked="0"/>
    </xf>
    <xf numFmtId="0" fontId="70" fillId="0" borderId="2" xfId="0" applyFont="1" applyBorder="1" applyAlignment="1" applyProtection="1">
      <alignment horizontal="center"/>
      <protection locked="0"/>
    </xf>
    <xf numFmtId="0" fontId="72" fillId="0" borderId="2" xfId="0" applyFont="1" applyBorder="1" applyAlignment="1" applyProtection="1">
      <alignment horizontal="center"/>
      <protection locked="0"/>
    </xf>
    <xf numFmtId="0" fontId="77" fillId="0" borderId="2" xfId="0" applyFont="1" applyBorder="1" applyAlignment="1" applyProtection="1">
      <alignment horizontal="center"/>
      <protection locked="0"/>
    </xf>
    <xf numFmtId="0" fontId="69" fillId="0" borderId="1" xfId="0" applyFont="1" applyBorder="1" applyAlignment="1" applyProtection="1">
      <alignment horizontal="center"/>
      <protection locked="0"/>
    </xf>
    <xf numFmtId="0" fontId="69" fillId="0" borderId="34" xfId="0" applyFont="1" applyBorder="1" applyAlignment="1" applyProtection="1">
      <alignment horizontal="center"/>
      <protection locked="0"/>
    </xf>
    <xf numFmtId="0" fontId="78" fillId="0" borderId="1" xfId="0" applyFont="1" applyBorder="1" applyAlignment="1" applyProtection="1">
      <alignment horizontal="center"/>
      <protection locked="0"/>
    </xf>
    <xf numFmtId="0" fontId="78" fillId="0" borderId="34" xfId="0" applyFont="1" applyBorder="1" applyAlignment="1" applyProtection="1">
      <alignment horizontal="center"/>
      <protection locked="0"/>
    </xf>
    <xf numFmtId="0" fontId="67" fillId="0" borderId="36" xfId="0" applyFont="1" applyBorder="1" applyAlignment="1" applyProtection="1">
      <alignment horizontal="center"/>
      <protection locked="0"/>
    </xf>
    <xf numFmtId="0" fontId="67" fillId="0" borderId="37" xfId="0" applyFont="1" applyBorder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0" xfId="0" applyFont="1" applyAlignment="1" applyProtection="1"/>
    <xf numFmtId="0" fontId="13" fillId="0" borderId="12" xfId="0" applyFont="1" applyBorder="1" applyAlignment="1" applyProtection="1"/>
    <xf numFmtId="0" fontId="7" fillId="0" borderId="12" xfId="0" applyFont="1" applyBorder="1" applyAlignment="1" applyProtection="1"/>
    <xf numFmtId="0" fontId="2" fillId="0" borderId="0" xfId="0" applyFont="1" applyProtection="1"/>
    <xf numFmtId="0" fontId="7" fillId="0" borderId="5" xfId="0" applyFont="1" applyBorder="1" applyAlignment="1" applyProtection="1">
      <alignment vertical="top"/>
    </xf>
    <xf numFmtId="0" fontId="0" fillId="0" borderId="1" xfId="0" applyBorder="1" applyProtection="1"/>
    <xf numFmtId="0" fontId="0" fillId="0" borderId="0" xfId="0" applyBorder="1" applyProtection="1"/>
    <xf numFmtId="165" fontId="5" fillId="0" borderId="1" xfId="0" applyNumberFormat="1" applyFont="1" applyBorder="1" applyAlignment="1" applyProtection="1">
      <alignment wrapText="1"/>
    </xf>
    <xf numFmtId="17" fontId="5" fillId="0" borderId="1" xfId="0" applyNumberFormat="1" applyFont="1" applyBorder="1" applyAlignment="1" applyProtection="1">
      <alignment wrapText="1"/>
    </xf>
    <xf numFmtId="0" fontId="5" fillId="0" borderId="1" xfId="0" applyNumberFormat="1" applyFont="1" applyBorder="1" applyAlignment="1" applyProtection="1">
      <alignment wrapText="1"/>
    </xf>
    <xf numFmtId="165" fontId="55" fillId="0" borderId="1" xfId="0" applyNumberFormat="1" applyFont="1" applyBorder="1" applyAlignment="1" applyProtection="1">
      <alignment wrapText="1"/>
    </xf>
    <xf numFmtId="0" fontId="5" fillId="0" borderId="0" xfId="0" applyNumberFormat="1" applyFont="1" applyAlignment="1" applyProtection="1">
      <alignment wrapText="1"/>
    </xf>
    <xf numFmtId="165" fontId="5" fillId="0" borderId="0" xfId="0" applyNumberFormat="1" applyFont="1" applyAlignment="1" applyProtection="1">
      <alignment wrapText="1"/>
    </xf>
    <xf numFmtId="165" fontId="11" fillId="0" borderId="1" xfId="0" applyNumberFormat="1" applyFont="1" applyBorder="1" applyAlignment="1" applyProtection="1">
      <alignment wrapText="1"/>
    </xf>
    <xf numFmtId="165" fontId="5" fillId="0" borderId="1" xfId="0" applyNumberFormat="1" applyFont="1" applyBorder="1" applyAlignment="1" applyProtection="1">
      <alignment horizontal="center" wrapText="1"/>
    </xf>
    <xf numFmtId="0" fontId="14" fillId="0" borderId="0" xfId="0" applyFont="1" applyAlignment="1" applyProtection="1"/>
    <xf numFmtId="2" fontId="32" fillId="0" borderId="1" xfId="0" applyNumberFormat="1" applyFont="1" applyBorder="1" applyAlignment="1" applyProtection="1">
      <alignment horizontal="center"/>
    </xf>
    <xf numFmtId="2" fontId="27" fillId="0" borderId="1" xfId="0" applyNumberFormat="1" applyFont="1" applyBorder="1" applyAlignment="1" applyProtection="1">
      <alignment horizontal="center"/>
    </xf>
    <xf numFmtId="2" fontId="17" fillId="0" borderId="11" xfId="0" applyNumberFormat="1" applyFont="1" applyBorder="1" applyAlignment="1" applyProtection="1">
      <alignment wrapText="1"/>
    </xf>
    <xf numFmtId="0" fontId="10" fillId="0" borderId="12" xfId="0" applyFont="1" applyBorder="1" applyAlignment="1" applyProtection="1"/>
    <xf numFmtId="0" fontId="5" fillId="0" borderId="1" xfId="0" applyNumberFormat="1" applyFont="1" applyBorder="1" applyAlignment="1" applyProtection="1">
      <alignment horizontal="center" wrapText="1"/>
    </xf>
    <xf numFmtId="2" fontId="55" fillId="0" borderId="1" xfId="0" applyNumberFormat="1" applyFont="1" applyBorder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2" fontId="2" fillId="0" borderId="0" xfId="0" applyNumberFormat="1" applyFont="1" applyAlignment="1" applyProtection="1">
      <alignment horizontal="center" wrapText="1"/>
    </xf>
    <xf numFmtId="2" fontId="11" fillId="0" borderId="1" xfId="0" applyNumberFormat="1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/>
    </xf>
    <xf numFmtId="0" fontId="24" fillId="0" borderId="14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37" fillId="0" borderId="28" xfId="0" applyFont="1" applyBorder="1" applyAlignment="1">
      <alignment vertical="center"/>
    </xf>
    <xf numFmtId="0" fontId="7" fillId="0" borderId="0" xfId="0" applyFont="1" applyAlignment="1" applyProtection="1"/>
    <xf numFmtId="0" fontId="61" fillId="0" borderId="0" xfId="0" applyFont="1" applyAlignment="1" applyProtection="1"/>
    <xf numFmtId="0" fontId="61" fillId="0" borderId="12" xfId="0" applyFont="1" applyBorder="1" applyAlignment="1" applyProtection="1"/>
    <xf numFmtId="17" fontId="61" fillId="0" borderId="12" xfId="0" applyNumberFormat="1" applyFont="1" applyBorder="1" applyAlignment="1" applyProtection="1"/>
    <xf numFmtId="0" fontId="2" fillId="0" borderId="1" xfId="0" applyFont="1" applyBorder="1" applyProtection="1"/>
    <xf numFmtId="0" fontId="57" fillId="0" borderId="5" xfId="0" applyFont="1" applyBorder="1" applyAlignment="1" applyProtection="1">
      <alignment wrapText="1"/>
    </xf>
    <xf numFmtId="0" fontId="58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textRotation="90" wrapText="1"/>
    </xf>
    <xf numFmtId="0" fontId="57" fillId="0" borderId="1" xfId="0" applyFont="1" applyBorder="1" applyAlignment="1" applyProtection="1">
      <alignment wrapText="1"/>
    </xf>
    <xf numFmtId="0" fontId="58" fillId="0" borderId="1" xfId="0" applyFont="1" applyBorder="1" applyAlignment="1" applyProtection="1">
      <alignment textRotation="90"/>
    </xf>
    <xf numFmtId="2" fontId="58" fillId="0" borderId="1" xfId="0" applyNumberFormat="1" applyFont="1" applyBorder="1" applyAlignment="1" applyProtection="1">
      <alignment textRotation="90"/>
    </xf>
    <xf numFmtId="0" fontId="56" fillId="0" borderId="1" xfId="0" applyFont="1" applyBorder="1" applyAlignment="1" applyProtection="1">
      <alignment textRotation="90"/>
    </xf>
    <xf numFmtId="0" fontId="2" fillId="0" borderId="2" xfId="0" applyFont="1" applyBorder="1" applyAlignment="1" applyProtection="1"/>
    <xf numFmtId="0" fontId="2" fillId="0" borderId="3" xfId="0" applyFont="1" applyBorder="1" applyAlignment="1" applyProtection="1"/>
    <xf numFmtId="0" fontId="2" fillId="0" borderId="4" xfId="0" applyFont="1" applyBorder="1" applyAlignment="1" applyProtection="1"/>
    <xf numFmtId="0" fontId="2" fillId="0" borderId="7" xfId="0" applyFont="1" applyBorder="1" applyAlignment="1" applyProtection="1"/>
    <xf numFmtId="0" fontId="2" fillId="0" borderId="28" xfId="0" applyFont="1" applyBorder="1" applyAlignment="1" applyProtection="1"/>
    <xf numFmtId="0" fontId="2" fillId="0" borderId="43" xfId="0" applyFont="1" applyBorder="1" applyAlignment="1" applyProtection="1"/>
    <xf numFmtId="0" fontId="2" fillId="0" borderId="45" xfId="0" applyFont="1" applyBorder="1" applyAlignment="1" applyProtection="1"/>
    <xf numFmtId="0" fontId="79" fillId="0" borderId="1" xfId="0" applyFont="1" applyBorder="1" applyAlignment="1" applyProtection="1"/>
    <xf numFmtId="0" fontId="72" fillId="0" borderId="1" xfId="0" applyFont="1" applyBorder="1" applyAlignment="1" applyProtection="1"/>
    <xf numFmtId="0" fontId="71" fillId="0" borderId="1" xfId="0" applyFont="1" applyBorder="1" applyAlignment="1" applyProtection="1"/>
    <xf numFmtId="0" fontId="102" fillId="0" borderId="1" xfId="0" applyFont="1" applyBorder="1" applyAlignment="1" applyProtection="1">
      <alignment horizontal="center"/>
      <protection locked="0"/>
    </xf>
    <xf numFmtId="0" fontId="86" fillId="0" borderId="1" xfId="0" applyFont="1" applyBorder="1" applyAlignment="1">
      <alignment horizontal="left"/>
    </xf>
    <xf numFmtId="0" fontId="104" fillId="0" borderId="1" xfId="0" applyFont="1" applyBorder="1" applyAlignment="1" applyProtection="1">
      <alignment horizontal="center"/>
    </xf>
    <xf numFmtId="0" fontId="90" fillId="0" borderId="1" xfId="0" applyFont="1" applyBorder="1" applyAlignment="1" applyProtection="1">
      <alignment horizontal="center"/>
    </xf>
    <xf numFmtId="0" fontId="101" fillId="0" borderId="1" xfId="0" applyFont="1" applyBorder="1" applyAlignment="1" applyProtection="1">
      <alignment horizontal="center"/>
    </xf>
    <xf numFmtId="0" fontId="100" fillId="0" borderId="1" xfId="0" applyFont="1" applyBorder="1" applyAlignment="1" applyProtection="1">
      <alignment horizontal="center"/>
    </xf>
    <xf numFmtId="0" fontId="86" fillId="0" borderId="1" xfId="0" applyFont="1" applyBorder="1" applyAlignment="1" applyProtection="1">
      <alignment horizontal="left"/>
    </xf>
    <xf numFmtId="0" fontId="79" fillId="0" borderId="1" xfId="0" applyFont="1" applyBorder="1" applyAlignment="1" applyProtection="1">
      <protection locked="0"/>
    </xf>
    <xf numFmtId="0" fontId="72" fillId="0" borderId="1" xfId="0" applyFont="1" applyBorder="1" applyAlignment="1" applyProtection="1">
      <protection locked="0"/>
    </xf>
    <xf numFmtId="0" fontId="71" fillId="0" borderId="1" xfId="0" applyFont="1" applyBorder="1" applyAlignment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2" fillId="0" borderId="0" xfId="0" applyFont="1" applyBorder="1" applyAlignment="1" applyProtection="1"/>
    <xf numFmtId="14" fontId="69" fillId="0" borderId="2" xfId="0" applyNumberFormat="1" applyFont="1" applyBorder="1" applyAlignment="1" applyProtection="1">
      <alignment horizontal="center"/>
      <protection locked="0"/>
    </xf>
    <xf numFmtId="0" fontId="87" fillId="0" borderId="1" xfId="0" applyFont="1" applyBorder="1" applyAlignment="1" applyProtection="1">
      <alignment horizontal="center"/>
      <protection locked="0"/>
    </xf>
    <xf numFmtId="0" fontId="103" fillId="0" borderId="1" xfId="0" applyFont="1" applyBorder="1" applyAlignment="1" applyProtection="1">
      <alignment horizontal="center"/>
      <protection locked="0"/>
    </xf>
    <xf numFmtId="0" fontId="100" fillId="0" borderId="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/>
    <xf numFmtId="0" fontId="15" fillId="0" borderId="0" xfId="0" applyFont="1" applyAlignment="1" applyProtection="1"/>
    <xf numFmtId="0" fontId="5" fillId="0" borderId="2" xfId="0" applyFont="1" applyBorder="1" applyAlignment="1" applyProtection="1"/>
    <xf numFmtId="0" fontId="5" fillId="0" borderId="3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Protection="1"/>
    <xf numFmtId="0" fontId="55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wrapText="1"/>
    </xf>
    <xf numFmtId="0" fontId="2" fillId="0" borderId="1" xfId="0" applyFont="1" applyBorder="1" applyAlignment="1" applyProtection="1"/>
    <xf numFmtId="0" fontId="0" fillId="0" borderId="1" xfId="0" applyFont="1" applyBorder="1" applyProtection="1"/>
    <xf numFmtId="0" fontId="11" fillId="0" borderId="5" xfId="0" applyFont="1" applyBorder="1" applyProtection="1"/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wrapText="1"/>
    </xf>
    <xf numFmtId="0" fontId="16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left" wrapText="1"/>
    </xf>
    <xf numFmtId="0" fontId="11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/>
    </xf>
    <xf numFmtId="0" fontId="11" fillId="0" borderId="1" xfId="0" applyFont="1" applyBorder="1" applyAlignment="1" applyProtection="1"/>
    <xf numFmtId="0" fontId="16" fillId="0" borderId="2" xfId="0" applyFont="1" applyBorder="1" applyAlignment="1" applyProtection="1"/>
    <xf numFmtId="0" fontId="16" fillId="0" borderId="3" xfId="0" applyFont="1" applyBorder="1" applyAlignment="1" applyProtection="1"/>
    <xf numFmtId="0" fontId="57" fillId="0" borderId="3" xfId="0" applyFont="1" applyBorder="1" applyAlignment="1" applyProtection="1"/>
    <xf numFmtId="0" fontId="57" fillId="0" borderId="4" xfId="0" applyNumberFormat="1" applyFont="1" applyBorder="1" applyAlignment="1" applyProtection="1"/>
    <xf numFmtId="0" fontId="57" fillId="0" borderId="2" xfId="0" applyFont="1" applyBorder="1" applyAlignment="1" applyProtection="1"/>
    <xf numFmtId="0" fontId="70" fillId="0" borderId="2" xfId="0" applyFont="1" applyBorder="1" applyAlignment="1" applyProtection="1">
      <alignment horizontal="right"/>
    </xf>
    <xf numFmtId="0" fontId="70" fillId="0" borderId="4" xfId="0" applyFont="1" applyBorder="1" applyAlignment="1" applyProtection="1">
      <alignment horizontal="right"/>
    </xf>
    <xf numFmtId="0" fontId="71" fillId="0" borderId="2" xfId="0" applyFont="1" applyBorder="1" applyAlignment="1" applyProtection="1">
      <alignment horizontal="right"/>
    </xf>
    <xf numFmtId="0" fontId="71" fillId="0" borderId="4" xfId="0" applyFont="1" applyBorder="1" applyAlignment="1" applyProtection="1">
      <alignment horizontal="right"/>
    </xf>
    <xf numFmtId="0" fontId="72" fillId="0" borderId="39" xfId="0" applyFont="1" applyBorder="1" applyAlignment="1" applyProtection="1">
      <alignment horizontal="right"/>
    </xf>
    <xf numFmtId="0" fontId="72" fillId="0" borderId="40" xfId="0" applyFont="1" applyBorder="1" applyAlignment="1" applyProtection="1">
      <alignment horizontal="right"/>
    </xf>
    <xf numFmtId="0" fontId="34" fillId="0" borderId="42" xfId="0" applyFont="1" applyBorder="1" applyAlignment="1" applyProtection="1">
      <alignment horizontal="right"/>
      <protection locked="0"/>
    </xf>
    <xf numFmtId="0" fontId="34" fillId="0" borderId="12" xfId="0" applyFont="1" applyBorder="1" applyAlignment="1" applyProtection="1">
      <alignment horizontal="right"/>
      <protection locked="0"/>
    </xf>
    <xf numFmtId="0" fontId="29" fillId="0" borderId="12" xfId="0" applyFont="1" applyBorder="1" applyAlignment="1">
      <alignment horizontal="center"/>
    </xf>
    <xf numFmtId="0" fontId="38" fillId="0" borderId="1" xfId="0" applyFont="1" applyBorder="1" applyAlignment="1" applyProtection="1">
      <alignment horizontal="center"/>
    </xf>
    <xf numFmtId="0" fontId="38" fillId="0" borderId="2" xfId="0" applyFont="1" applyBorder="1" applyAlignment="1" applyProtection="1">
      <alignment horizontal="center"/>
    </xf>
    <xf numFmtId="0" fontId="89" fillId="0" borderId="1" xfId="0" applyFont="1" applyBorder="1" applyAlignment="1" applyProtection="1">
      <alignment horizontal="center"/>
    </xf>
    <xf numFmtId="0" fontId="89" fillId="0" borderId="2" xfId="0" applyFont="1" applyBorder="1" applyAlignment="1" applyProtection="1">
      <alignment horizontal="center"/>
    </xf>
    <xf numFmtId="0" fontId="69" fillId="0" borderId="1" xfId="0" applyFont="1" applyBorder="1" applyAlignment="1" applyProtection="1">
      <alignment horizontal="center"/>
    </xf>
    <xf numFmtId="0" fontId="69" fillId="0" borderId="2" xfId="0" applyFont="1" applyBorder="1" applyAlignment="1" applyProtection="1">
      <alignment horizontal="center"/>
    </xf>
    <xf numFmtId="0" fontId="66" fillId="0" borderId="1" xfId="0" applyFont="1" applyBorder="1" applyAlignment="1" applyProtection="1">
      <alignment horizontal="center"/>
    </xf>
    <xf numFmtId="0" fontId="66" fillId="0" borderId="2" xfId="0" applyFont="1" applyBorder="1" applyAlignment="1" applyProtection="1">
      <alignment horizontal="center"/>
    </xf>
    <xf numFmtId="0" fontId="73" fillId="0" borderId="1" xfId="0" applyFont="1" applyBorder="1" applyAlignment="1" applyProtection="1">
      <alignment horizontal="right"/>
    </xf>
    <xf numFmtId="0" fontId="73" fillId="0" borderId="2" xfId="0" applyFont="1" applyBorder="1" applyAlignment="1" applyProtection="1">
      <alignment horizontal="right"/>
    </xf>
    <xf numFmtId="0" fontId="67" fillId="0" borderId="1" xfId="0" applyFont="1" applyBorder="1" applyAlignment="1" applyProtection="1">
      <alignment horizontal="center"/>
    </xf>
    <xf numFmtId="0" fontId="67" fillId="0" borderId="2" xfId="0" applyFont="1" applyBorder="1" applyAlignment="1" applyProtection="1">
      <alignment horizontal="center"/>
    </xf>
    <xf numFmtId="0" fontId="72" fillId="0" borderId="1" xfId="0" applyFont="1" applyBorder="1" applyAlignment="1" applyProtection="1">
      <alignment horizontal="center"/>
    </xf>
    <xf numFmtId="0" fontId="72" fillId="0" borderId="2" xfId="0" applyFont="1" applyBorder="1" applyAlignment="1" applyProtection="1">
      <alignment horizontal="center"/>
    </xf>
    <xf numFmtId="0" fontId="75" fillId="0" borderId="1" xfId="0" applyFont="1" applyBorder="1" applyAlignment="1" applyProtection="1">
      <alignment horizontal="center"/>
    </xf>
    <xf numFmtId="0" fontId="75" fillId="0" borderId="2" xfId="0" applyFont="1" applyBorder="1" applyAlignment="1" applyProtection="1">
      <alignment horizontal="center"/>
    </xf>
    <xf numFmtId="0" fontId="76" fillId="0" borderId="1" xfId="0" applyFont="1" applyBorder="1" applyAlignment="1" applyProtection="1">
      <alignment horizontal="center"/>
    </xf>
    <xf numFmtId="0" fontId="76" fillId="0" borderId="2" xfId="0" applyFont="1" applyBorder="1" applyAlignment="1" applyProtection="1">
      <alignment horizontal="center"/>
    </xf>
    <xf numFmtId="0" fontId="74" fillId="0" borderId="1" xfId="0" applyFont="1" applyBorder="1" applyAlignment="1" applyProtection="1">
      <alignment horizontal="right"/>
    </xf>
    <xf numFmtId="0" fontId="74" fillId="0" borderId="2" xfId="0" applyFont="1" applyBorder="1" applyAlignment="1" applyProtection="1">
      <alignment horizontal="right"/>
    </xf>
    <xf numFmtId="0" fontId="34" fillId="0" borderId="1" xfId="0" applyFont="1" applyBorder="1" applyAlignment="1" applyProtection="1">
      <alignment horizontal="right"/>
    </xf>
    <xf numFmtId="0" fontId="68" fillId="0" borderId="1" xfId="0" applyFont="1" applyBorder="1" applyAlignment="1" applyProtection="1">
      <alignment horizontal="right"/>
    </xf>
    <xf numFmtId="0" fontId="69" fillId="0" borderId="1" xfId="0" applyFont="1" applyBorder="1" applyAlignment="1" applyProtection="1">
      <alignment horizontal="right"/>
    </xf>
    <xf numFmtId="0" fontId="84" fillId="0" borderId="0" xfId="0" applyFont="1" applyAlignment="1" applyProtection="1">
      <alignment horizontal="center"/>
    </xf>
    <xf numFmtId="0" fontId="82" fillId="0" borderId="8" xfId="0" applyFont="1" applyBorder="1" applyAlignment="1" applyProtection="1">
      <alignment horizontal="center"/>
    </xf>
    <xf numFmtId="0" fontId="82" fillId="0" borderId="9" xfId="0" applyFont="1" applyBorder="1" applyAlignment="1" applyProtection="1">
      <alignment horizontal="center"/>
    </xf>
    <xf numFmtId="0" fontId="82" fillId="0" borderId="10" xfId="0" applyFont="1" applyBorder="1" applyAlignment="1" applyProtection="1">
      <alignment horizontal="center"/>
    </xf>
    <xf numFmtId="0" fontId="85" fillId="0" borderId="43" xfId="0" applyFont="1" applyBorder="1" applyAlignment="1" applyProtection="1">
      <alignment horizontal="center"/>
    </xf>
    <xf numFmtId="0" fontId="85" fillId="0" borderId="44" xfId="0" applyFont="1" applyBorder="1" applyAlignment="1" applyProtection="1">
      <alignment horizontal="center"/>
    </xf>
    <xf numFmtId="0" fontId="85" fillId="0" borderId="45" xfId="0" applyFont="1" applyBorder="1" applyAlignment="1" applyProtection="1">
      <alignment horizontal="center"/>
    </xf>
    <xf numFmtId="0" fontId="67" fillId="0" borderId="38" xfId="0" applyFont="1" applyBorder="1" applyAlignment="1" applyProtection="1">
      <alignment horizontal="right"/>
    </xf>
    <xf numFmtId="0" fontId="67" fillId="0" borderId="46" xfId="0" applyFont="1" applyBorder="1" applyAlignment="1" applyProtection="1">
      <alignment horizontal="right"/>
    </xf>
    <xf numFmtId="0" fontId="67" fillId="0" borderId="47" xfId="0" applyFont="1" applyBorder="1" applyAlignment="1" applyProtection="1">
      <alignment horizontal="right"/>
    </xf>
    <xf numFmtId="0" fontId="79" fillId="0" borderId="2" xfId="0" applyFont="1" applyBorder="1" applyAlignment="1" applyProtection="1">
      <alignment horizontal="right"/>
    </xf>
    <xf numFmtId="0" fontId="79" fillId="0" borderId="3" xfId="0" applyFont="1" applyBorder="1" applyAlignment="1" applyProtection="1">
      <alignment horizontal="right"/>
    </xf>
    <xf numFmtId="0" fontId="79" fillId="0" borderId="4" xfId="0" applyFont="1" applyBorder="1" applyAlignment="1" applyProtection="1">
      <alignment horizontal="right"/>
    </xf>
    <xf numFmtId="0" fontId="0" fillId="0" borderId="3" xfId="0" applyBorder="1"/>
    <xf numFmtId="0" fontId="0" fillId="0" borderId="4" xfId="0" applyBorder="1"/>
    <xf numFmtId="0" fontId="73" fillId="0" borderId="3" xfId="0" applyFont="1" applyBorder="1" applyAlignment="1" applyProtection="1">
      <alignment horizontal="right"/>
    </xf>
    <xf numFmtId="0" fontId="54" fillId="0" borderId="39" xfId="0" applyFont="1" applyBorder="1" applyAlignment="1" applyProtection="1">
      <alignment horizontal="center"/>
      <protection locked="0"/>
    </xf>
    <xf numFmtId="0" fontId="54" fillId="0" borderId="7" xfId="0" applyFont="1" applyBorder="1" applyAlignment="1" applyProtection="1">
      <alignment horizontal="center"/>
      <protection locked="0"/>
    </xf>
    <xf numFmtId="0" fontId="67" fillId="0" borderId="6" xfId="0" applyFont="1" applyBorder="1" applyAlignment="1" applyProtection="1">
      <alignment horizontal="right"/>
    </xf>
    <xf numFmtId="0" fontId="79" fillId="0" borderId="1" xfId="0" applyFont="1" applyBorder="1" applyAlignment="1" applyProtection="1">
      <alignment horizontal="right"/>
    </xf>
    <xf numFmtId="0" fontId="70" fillId="0" borderId="1" xfId="0" applyFont="1" applyBorder="1" applyAlignment="1" applyProtection="1">
      <alignment horizontal="right"/>
    </xf>
    <xf numFmtId="0" fontId="76" fillId="0" borderId="1" xfId="0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165" fontId="11" fillId="0" borderId="2" xfId="0" applyNumberFormat="1" applyFont="1" applyBorder="1" applyAlignment="1" applyProtection="1">
      <alignment horizontal="center" wrapText="1"/>
    </xf>
    <xf numFmtId="165" fontId="11" fillId="0" borderId="4" xfId="0" applyNumberFormat="1" applyFont="1" applyBorder="1" applyAlignment="1" applyProtection="1">
      <alignment horizontal="center" wrapText="1"/>
    </xf>
    <xf numFmtId="165" fontId="5" fillId="0" borderId="2" xfId="0" applyNumberFormat="1" applyFont="1" applyBorder="1" applyAlignment="1" applyProtection="1">
      <alignment horizontal="center" wrapText="1"/>
    </xf>
    <xf numFmtId="165" fontId="5" fillId="0" borderId="3" xfId="0" applyNumberFormat="1" applyFont="1" applyBorder="1" applyAlignment="1" applyProtection="1">
      <alignment horizontal="center" wrapText="1"/>
    </xf>
    <xf numFmtId="165" fontId="5" fillId="0" borderId="4" xfId="0" applyNumberFormat="1" applyFont="1" applyBorder="1" applyAlignment="1" applyProtection="1">
      <alignment horizontal="center" wrapText="1"/>
    </xf>
    <xf numFmtId="165" fontId="55" fillId="0" borderId="2" xfId="0" applyNumberFormat="1" applyFont="1" applyBorder="1" applyAlignment="1" applyProtection="1">
      <alignment horizontal="center" wrapText="1"/>
    </xf>
    <xf numFmtId="165" fontId="55" fillId="0" borderId="4" xfId="0" applyNumberFormat="1" applyFont="1" applyBorder="1" applyAlignment="1" applyProtection="1">
      <alignment horizontal="center" wrapText="1"/>
    </xf>
    <xf numFmtId="0" fontId="5" fillId="0" borderId="5" xfId="0" applyNumberFormat="1" applyFont="1" applyBorder="1" applyAlignment="1" applyProtection="1">
      <alignment horizontal="center" wrapText="1"/>
    </xf>
    <xf numFmtId="0" fontId="5" fillId="0" borderId="6" xfId="0" applyNumberFormat="1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/>
    </xf>
    <xf numFmtId="165" fontId="5" fillId="0" borderId="5" xfId="0" applyNumberFormat="1" applyFont="1" applyBorder="1" applyAlignment="1" applyProtection="1">
      <alignment horizontal="center" wrapText="1"/>
    </xf>
    <xf numFmtId="165" fontId="5" fillId="0" borderId="6" xfId="0" applyNumberFormat="1" applyFont="1" applyBorder="1" applyAlignment="1" applyProtection="1">
      <alignment horizontal="center" wrapText="1"/>
    </xf>
    <xf numFmtId="0" fontId="3" fillId="0" borderId="12" xfId="0" applyFont="1" applyBorder="1" applyAlignment="1" applyProtection="1"/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17" fontId="7" fillId="0" borderId="12" xfId="0" applyNumberFormat="1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16" fillId="0" borderId="3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17" fontId="3" fillId="0" borderId="12" xfId="0" applyNumberFormat="1" applyFont="1" applyBorder="1" applyAlignment="1" applyProtection="1">
      <alignment horizontal="center"/>
    </xf>
    <xf numFmtId="0" fontId="4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0" fontId="36" fillId="0" borderId="29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left"/>
    </xf>
    <xf numFmtId="0" fontId="9" fillId="0" borderId="0" xfId="0" applyFont="1" applyFill="1" applyBorder="1" applyAlignment="1" applyProtection="1">
      <alignment horizontal="center" wrapText="1"/>
    </xf>
    <xf numFmtId="0" fontId="10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2" fontId="11" fillId="0" borderId="2" xfId="0" applyNumberFormat="1" applyFont="1" applyBorder="1" applyAlignment="1" applyProtection="1">
      <alignment horizontal="center" wrapText="1"/>
    </xf>
    <xf numFmtId="2" fontId="11" fillId="0" borderId="4" xfId="0" applyNumberFormat="1" applyFont="1" applyBorder="1" applyAlignment="1" applyProtection="1">
      <alignment horizontal="center" wrapText="1"/>
    </xf>
    <xf numFmtId="2" fontId="2" fillId="0" borderId="2" xfId="0" applyNumberFormat="1" applyFont="1" applyBorder="1" applyAlignment="1" applyProtection="1">
      <alignment horizontal="center" wrapText="1"/>
    </xf>
    <xf numFmtId="2" fontId="2" fillId="0" borderId="3" xfId="0" applyNumberFormat="1" applyFont="1" applyBorder="1" applyAlignment="1" applyProtection="1">
      <alignment horizontal="center" wrapText="1"/>
    </xf>
    <xf numFmtId="2" fontId="2" fillId="0" borderId="4" xfId="0" applyNumberFormat="1" applyFont="1" applyBorder="1" applyAlignment="1" applyProtection="1">
      <alignment horizontal="center" wrapText="1"/>
    </xf>
    <xf numFmtId="2" fontId="5" fillId="0" borderId="2" xfId="0" applyNumberFormat="1" applyFont="1" applyBorder="1" applyAlignment="1" applyProtection="1">
      <alignment horizontal="center" wrapText="1"/>
    </xf>
    <xf numFmtId="2" fontId="5" fillId="0" borderId="4" xfId="0" applyNumberFormat="1" applyFont="1" applyBorder="1" applyAlignment="1" applyProtection="1">
      <alignment horizontal="center" wrapText="1"/>
    </xf>
    <xf numFmtId="2" fontId="55" fillId="0" borderId="2" xfId="0" applyNumberFormat="1" applyFont="1" applyBorder="1" applyAlignment="1" applyProtection="1">
      <alignment horizontal="center" wrapText="1"/>
    </xf>
    <xf numFmtId="2" fontId="55" fillId="0" borderId="4" xfId="0" applyNumberFormat="1" applyFont="1" applyBorder="1" applyAlignment="1" applyProtection="1">
      <alignment horizontal="center" wrapText="1"/>
    </xf>
    <xf numFmtId="2" fontId="5" fillId="0" borderId="3" xfId="0" applyNumberFormat="1" applyFont="1" applyBorder="1" applyAlignment="1" applyProtection="1">
      <alignment horizontal="center" wrapText="1"/>
    </xf>
    <xf numFmtId="2" fontId="5" fillId="0" borderId="5" xfId="0" applyNumberFormat="1" applyFont="1" applyBorder="1" applyAlignment="1" applyProtection="1">
      <alignment horizontal="center" wrapText="1"/>
    </xf>
    <xf numFmtId="2" fontId="5" fillId="0" borderId="6" xfId="0" applyNumberFormat="1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wrapText="1"/>
    </xf>
    <xf numFmtId="0" fontId="14" fillId="0" borderId="0" xfId="0" applyFont="1" applyAlignment="1" applyProtection="1">
      <alignment horizont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7" fontId="6" fillId="0" borderId="0" xfId="0" applyNumberFormat="1" applyFont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5" fillId="0" borderId="2" xfId="0" applyFont="1" applyBorder="1" applyAlignment="1" applyProtection="1">
      <alignment horizontal="left"/>
    </xf>
    <xf numFmtId="0" fontId="55" fillId="0" borderId="3" xfId="0" applyFont="1" applyBorder="1" applyAlignment="1" applyProtection="1">
      <alignment horizontal="left"/>
    </xf>
    <xf numFmtId="0" fontId="55" fillId="0" borderId="4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60" fillId="0" borderId="7" xfId="0" applyFont="1" applyBorder="1" applyAlignment="1" applyProtection="1">
      <alignment horizontal="left"/>
    </xf>
    <xf numFmtId="0" fontId="16" fillId="0" borderId="2" xfId="0" applyFont="1" applyBorder="1" applyAlignment="1" applyProtection="1">
      <alignment horizontal="center" wrapText="1"/>
    </xf>
    <xf numFmtId="0" fontId="16" fillId="0" borderId="4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57" fillId="0" borderId="1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56" fillId="0" borderId="0" xfId="0" applyFont="1" applyAlignment="1" applyProtection="1">
      <alignment horizontal="center"/>
    </xf>
    <xf numFmtId="14" fontId="10" fillId="0" borderId="0" xfId="0" applyNumberFormat="1" applyFont="1" applyAlignment="1" applyProtection="1">
      <alignment horizontal="center"/>
    </xf>
    <xf numFmtId="0" fontId="0" fillId="0" borderId="0" xfId="0" applyAlignment="1">
      <alignment horizontal="left"/>
    </xf>
    <xf numFmtId="0" fontId="6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14" fontId="61" fillId="0" borderId="12" xfId="0" applyNumberFormat="1" applyFont="1" applyBorder="1" applyAlignment="1" applyProtection="1">
      <alignment horizontal="center"/>
    </xf>
    <xf numFmtId="0" fontId="61" fillId="0" borderId="12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58" fillId="0" borderId="5" xfId="0" applyFont="1" applyBorder="1" applyAlignment="1" applyProtection="1">
      <alignment horizontal="center" vertical="center" textRotation="90"/>
    </xf>
    <xf numFmtId="0" fontId="58" fillId="0" borderId="13" xfId="0" applyFont="1" applyBorder="1" applyAlignment="1" applyProtection="1">
      <alignment horizontal="center" vertical="center" textRotation="90"/>
    </xf>
    <xf numFmtId="0" fontId="58" fillId="0" borderId="6" xfId="0" applyFont="1" applyBorder="1" applyAlignment="1" applyProtection="1">
      <alignment horizontal="center" vertical="center" textRotation="90"/>
    </xf>
    <xf numFmtId="0" fontId="2" fillId="0" borderId="1" xfId="0" applyFont="1" applyBorder="1" applyAlignment="1" applyProtection="1">
      <alignment horizontal="center" vertical="center" wrapText="1"/>
    </xf>
    <xf numFmtId="0" fontId="62" fillId="0" borderId="12" xfId="0" applyFont="1" applyBorder="1" applyAlignment="1" applyProtection="1">
      <alignment horizontal="center"/>
    </xf>
    <xf numFmtId="0" fontId="10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9" fillId="0" borderId="0" xfId="0" applyFont="1" applyAlignment="1">
      <alignment wrapText="1"/>
    </xf>
    <xf numFmtId="0" fontId="107" fillId="0" borderId="0" xfId="0" applyFont="1" applyAlignment="1">
      <alignment horizontal="center" wrapText="1"/>
    </xf>
    <xf numFmtId="0" fontId="110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15" fillId="0" borderId="4" xfId="0" applyFont="1" applyBorder="1" applyAlignment="1" applyProtection="1"/>
    <xf numFmtId="0" fontId="89" fillId="0" borderId="4" xfId="0" applyFont="1" applyBorder="1" applyProtection="1"/>
    <xf numFmtId="0" fontId="67" fillId="0" borderId="41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0" fontId="107" fillId="0" borderId="0" xfId="0" applyFont="1" applyAlignment="1">
      <alignment wrapText="1"/>
    </xf>
    <xf numFmtId="0" fontId="107" fillId="0" borderId="0" xfId="0" applyFont="1" applyAlignment="1" applyProtection="1">
      <alignment horizontal="center" wrapText="1"/>
      <protection locked="0"/>
    </xf>
    <xf numFmtId="0" fontId="15" fillId="0" borderId="1" xfId="0" applyFont="1" applyBorder="1" applyProtection="1">
      <protection locked="0"/>
    </xf>
    <xf numFmtId="0" fontId="112" fillId="0" borderId="5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8087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16</xdr:row>
      <xdr:rowOff>28575</xdr:rowOff>
    </xdr:from>
    <xdr:to>
      <xdr:col>5</xdr:col>
      <xdr:colOff>142875</xdr:colOff>
      <xdr:row>16</xdr:row>
      <xdr:rowOff>57150</xdr:rowOff>
    </xdr:to>
    <xdr:cxnSp macro="">
      <xdr:nvCxnSpPr>
        <xdr:cNvPr id="3" name="Straight Arrow Connector 2"/>
        <xdr:cNvCxnSpPr/>
      </xdr:nvCxnSpPr>
      <xdr:spPr>
        <a:xfrm>
          <a:off x="6858000" y="3267075"/>
          <a:ext cx="762000" cy="28575"/>
        </a:xfrm>
        <a:prstGeom prst="straightConnector1">
          <a:avLst/>
        </a:prstGeom>
        <a:ln w="38100">
          <a:solidFill>
            <a:srgbClr val="7030A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5</xdr:row>
      <xdr:rowOff>104775</xdr:rowOff>
    </xdr:from>
    <xdr:to>
      <xdr:col>5</xdr:col>
      <xdr:colOff>28575</xdr:colOff>
      <xdr:row>5</xdr:row>
      <xdr:rowOff>152400</xdr:rowOff>
    </xdr:to>
    <xdr:cxnSp macro="">
      <xdr:nvCxnSpPr>
        <xdr:cNvPr id="5" name="Straight Arrow Connector 4"/>
        <xdr:cNvCxnSpPr/>
      </xdr:nvCxnSpPr>
      <xdr:spPr>
        <a:xfrm>
          <a:off x="6572250" y="1285875"/>
          <a:ext cx="933450" cy="4762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465931</xdr:colOff>
      <xdr:row>2</xdr:row>
      <xdr:rowOff>115094</xdr:rowOff>
    </xdr:from>
    <xdr:to>
      <xdr:col>0</xdr:col>
      <xdr:colOff>467519</xdr:colOff>
      <xdr:row>2</xdr:row>
      <xdr:rowOff>381794</xdr:rowOff>
    </xdr:to>
    <xdr:cxnSp macro="">
      <xdr:nvCxnSpPr>
        <xdr:cNvPr id="3" name="Straight Arrow Connector 2"/>
        <xdr:cNvCxnSpPr/>
      </xdr:nvCxnSpPr>
      <xdr:spPr>
        <a:xfrm rot="5400000">
          <a:off x="333375" y="561975"/>
          <a:ext cx="2667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4</xdr:row>
      <xdr:rowOff>28575</xdr:rowOff>
    </xdr:from>
    <xdr:to>
      <xdr:col>0</xdr:col>
      <xdr:colOff>390525</xdr:colOff>
      <xdr:row>4</xdr:row>
      <xdr:rowOff>30163</xdr:rowOff>
    </xdr:to>
    <xdr:cxnSp macro="">
      <xdr:nvCxnSpPr>
        <xdr:cNvPr id="5" name="Straight Arrow Connector 4"/>
        <xdr:cNvCxnSpPr/>
      </xdr:nvCxnSpPr>
      <xdr:spPr>
        <a:xfrm>
          <a:off x="76200" y="1123950"/>
          <a:ext cx="3143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465932</xdr:colOff>
      <xdr:row>2</xdr:row>
      <xdr:rowOff>390524</xdr:rowOff>
    </xdr:from>
    <xdr:to>
      <xdr:col>0</xdr:col>
      <xdr:colOff>466726</xdr:colOff>
      <xdr:row>4</xdr:row>
      <xdr:rowOff>38893</xdr:rowOff>
    </xdr:to>
    <xdr:cxnSp macro="">
      <xdr:nvCxnSpPr>
        <xdr:cNvPr id="4" name="Straight Arrow Connector 3"/>
        <xdr:cNvCxnSpPr/>
      </xdr:nvCxnSpPr>
      <xdr:spPr>
        <a:xfrm rot="5400000">
          <a:off x="251619" y="919162"/>
          <a:ext cx="429419" cy="79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3</xdr:row>
      <xdr:rowOff>114300</xdr:rowOff>
    </xdr:from>
    <xdr:to>
      <xdr:col>1</xdr:col>
      <xdr:colOff>104775</xdr:colOff>
      <xdr:row>3</xdr:row>
      <xdr:rowOff>115888</xdr:rowOff>
    </xdr:to>
    <xdr:cxnSp macro="">
      <xdr:nvCxnSpPr>
        <xdr:cNvPr id="6" name="Straight Arrow Connector 5"/>
        <xdr:cNvCxnSpPr/>
      </xdr:nvCxnSpPr>
      <xdr:spPr>
        <a:xfrm>
          <a:off x="323850" y="1009650"/>
          <a:ext cx="3143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123826</xdr:colOff>
      <xdr:row>45</xdr:row>
      <xdr:rowOff>152399</xdr:rowOff>
    </xdr:from>
    <xdr:to>
      <xdr:col>8</xdr:col>
      <xdr:colOff>66676</xdr:colOff>
      <xdr:row>51</xdr:row>
      <xdr:rowOff>161924</xdr:rowOff>
    </xdr:to>
    <xdr:cxnSp macro="">
      <xdr:nvCxnSpPr>
        <xdr:cNvPr id="5" name="Straight Arrow Connector 4"/>
        <xdr:cNvCxnSpPr/>
      </xdr:nvCxnSpPr>
      <xdr:spPr>
        <a:xfrm rot="10800000" flipV="1">
          <a:off x="1266826" y="8582024"/>
          <a:ext cx="1762125" cy="115252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465932</xdr:colOff>
      <xdr:row>2</xdr:row>
      <xdr:rowOff>390524</xdr:rowOff>
    </xdr:from>
    <xdr:to>
      <xdr:col>0</xdr:col>
      <xdr:colOff>466726</xdr:colOff>
      <xdr:row>4</xdr:row>
      <xdr:rowOff>38893</xdr:rowOff>
    </xdr:to>
    <xdr:cxnSp macro="">
      <xdr:nvCxnSpPr>
        <xdr:cNvPr id="2" name="Straight Arrow Connector 1"/>
        <xdr:cNvCxnSpPr/>
      </xdr:nvCxnSpPr>
      <xdr:spPr>
        <a:xfrm rot="5400000">
          <a:off x="251619" y="919162"/>
          <a:ext cx="429419" cy="79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3</xdr:row>
      <xdr:rowOff>114300</xdr:rowOff>
    </xdr:from>
    <xdr:to>
      <xdr:col>1</xdr:col>
      <xdr:colOff>104775</xdr:colOff>
      <xdr:row>3</xdr:row>
      <xdr:rowOff>115888</xdr:rowOff>
    </xdr:to>
    <xdr:cxnSp macro="">
      <xdr:nvCxnSpPr>
        <xdr:cNvPr id="3" name="Straight Arrow Connector 2"/>
        <xdr:cNvCxnSpPr/>
      </xdr:nvCxnSpPr>
      <xdr:spPr>
        <a:xfrm>
          <a:off x="323850" y="1009650"/>
          <a:ext cx="3143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295275</xdr:colOff>
      <xdr:row>4</xdr:row>
      <xdr:rowOff>57150</xdr:rowOff>
    </xdr:from>
    <xdr:to>
      <xdr:col>1</xdr:col>
      <xdr:colOff>28575</xdr:colOff>
      <xdr:row>4</xdr:row>
      <xdr:rowOff>66675</xdr:rowOff>
    </xdr:to>
    <xdr:cxnSp macro="">
      <xdr:nvCxnSpPr>
        <xdr:cNvPr id="10" name="Straight Arrow Connector 9"/>
        <xdr:cNvCxnSpPr/>
      </xdr:nvCxnSpPr>
      <xdr:spPr>
        <a:xfrm>
          <a:off x="295275" y="1152525"/>
          <a:ext cx="2667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8"/>
  <sheetViews>
    <sheetView tabSelected="1" workbookViewId="0">
      <selection activeCell="B56" sqref="B56"/>
    </sheetView>
  </sheetViews>
  <sheetFormatPr defaultRowHeight="15"/>
  <cols>
    <col min="1" max="1" width="32.7109375" customWidth="1"/>
    <col min="2" max="2" width="19" customWidth="1"/>
    <col min="3" max="3" width="34.42578125" customWidth="1"/>
    <col min="4" max="4" width="14.28515625" customWidth="1"/>
    <col min="5" max="5" width="11.7109375" customWidth="1"/>
    <col min="7" max="7" width="10.85546875" customWidth="1"/>
  </cols>
  <sheetData>
    <row r="1" spans="1:18" ht="21.75" customHeight="1" thickBot="1">
      <c r="A1" s="260" t="s">
        <v>257</v>
      </c>
      <c r="B1" s="260"/>
      <c r="C1" s="260"/>
      <c r="D1" s="260"/>
      <c r="F1" s="418" t="s">
        <v>286</v>
      </c>
      <c r="G1" s="418"/>
      <c r="H1" s="418"/>
      <c r="I1" s="418"/>
      <c r="J1" s="418"/>
      <c r="K1" s="418"/>
      <c r="L1" s="418"/>
    </row>
    <row r="2" spans="1:18" ht="17.25" customHeight="1" thickBot="1">
      <c r="A2" s="261" t="s">
        <v>269</v>
      </c>
      <c r="B2" s="262"/>
      <c r="C2" s="262"/>
      <c r="D2" s="263"/>
      <c r="F2" s="418"/>
      <c r="G2" s="418"/>
      <c r="H2" s="418"/>
      <c r="I2" s="418"/>
      <c r="J2" s="418"/>
      <c r="K2" s="418"/>
      <c r="L2" s="418"/>
      <c r="M2" s="70"/>
      <c r="N2" s="70"/>
      <c r="O2" s="70"/>
      <c r="P2" s="70"/>
      <c r="Q2" s="70"/>
      <c r="R2" s="70"/>
    </row>
    <row r="3" spans="1:18" ht="31.5" customHeight="1">
      <c r="A3" s="267" t="s">
        <v>261</v>
      </c>
      <c r="B3" s="268"/>
      <c r="C3" s="269"/>
      <c r="D3" s="135">
        <v>0</v>
      </c>
      <c r="E3" s="420" t="s">
        <v>287</v>
      </c>
      <c r="F3" s="418"/>
      <c r="G3" s="418"/>
      <c r="H3" s="418"/>
      <c r="I3" s="418"/>
      <c r="J3" s="418"/>
      <c r="K3" s="418"/>
      <c r="L3" s="418"/>
      <c r="M3" s="419"/>
    </row>
    <row r="4" spans="1:18" ht="15.75" customHeight="1">
      <c r="A4" s="270" t="s">
        <v>262</v>
      </c>
      <c r="B4" s="271"/>
      <c r="C4" s="272"/>
      <c r="D4" s="98">
        <v>0</v>
      </c>
      <c r="E4" s="420" t="s">
        <v>287</v>
      </c>
      <c r="F4" s="419"/>
      <c r="G4" s="419"/>
      <c r="H4" s="419"/>
      <c r="I4" s="419"/>
      <c r="J4" s="419"/>
      <c r="K4" s="419"/>
      <c r="L4" s="419"/>
      <c r="M4" s="419"/>
    </row>
    <row r="5" spans="1:18" ht="15.75" customHeight="1">
      <c r="A5" s="228" t="s">
        <v>126</v>
      </c>
      <c r="B5" s="273"/>
      <c r="C5" s="274"/>
      <c r="D5" s="99">
        <v>0</v>
      </c>
      <c r="E5" s="420" t="s">
        <v>287</v>
      </c>
      <c r="F5" s="419"/>
      <c r="G5" s="419"/>
      <c r="H5" s="419"/>
      <c r="I5" s="419"/>
      <c r="J5" s="419"/>
      <c r="K5" s="419"/>
      <c r="L5" s="419"/>
      <c r="M5" s="419"/>
    </row>
    <row r="6" spans="1:18" ht="15.75" customHeight="1">
      <c r="A6" s="258" t="s">
        <v>289</v>
      </c>
      <c r="B6" s="258"/>
      <c r="C6" s="258"/>
      <c r="D6" s="98">
        <v>0</v>
      </c>
      <c r="E6" s="420" t="s">
        <v>287</v>
      </c>
      <c r="F6" s="422" t="s">
        <v>288</v>
      </c>
      <c r="G6" s="423"/>
      <c r="H6" s="423"/>
      <c r="I6" s="423"/>
      <c r="J6" s="423"/>
      <c r="K6" s="423"/>
      <c r="L6" s="423"/>
      <c r="M6" s="423"/>
      <c r="N6" s="423"/>
    </row>
    <row r="7" spans="1:18" ht="15.75" customHeight="1">
      <c r="A7" s="245" t="s">
        <v>263</v>
      </c>
      <c r="B7" s="245"/>
      <c r="C7" s="245"/>
      <c r="D7" s="98">
        <v>0</v>
      </c>
      <c r="E7" s="420" t="s">
        <v>287</v>
      </c>
      <c r="F7" s="422"/>
      <c r="G7" s="423"/>
      <c r="H7" s="423"/>
      <c r="I7" s="423"/>
      <c r="J7" s="423"/>
      <c r="K7" s="423"/>
      <c r="L7" s="423"/>
      <c r="M7" s="423"/>
      <c r="N7" s="423"/>
    </row>
    <row r="8" spans="1:18" ht="15.75" customHeight="1">
      <c r="A8" s="245" t="s">
        <v>264</v>
      </c>
      <c r="B8" s="245"/>
      <c r="C8" s="245"/>
      <c r="D8" s="98">
        <v>0</v>
      </c>
      <c r="E8" s="421" t="s">
        <v>258</v>
      </c>
      <c r="F8" s="422"/>
      <c r="G8" s="423"/>
      <c r="H8" s="423"/>
      <c r="I8" s="423"/>
      <c r="J8" s="423"/>
      <c r="K8" s="423"/>
      <c r="L8" s="423"/>
      <c r="M8" s="423"/>
      <c r="N8" s="423"/>
    </row>
    <row r="9" spans="1:18" ht="15.75" customHeight="1">
      <c r="A9" s="246" t="s">
        <v>127</v>
      </c>
      <c r="B9" s="275"/>
      <c r="C9" s="275"/>
      <c r="D9" s="98">
        <v>0</v>
      </c>
      <c r="E9" s="420" t="s">
        <v>287</v>
      </c>
      <c r="F9" s="422"/>
      <c r="G9" s="423"/>
      <c r="H9" s="423"/>
      <c r="I9" s="423"/>
      <c r="J9" s="423"/>
      <c r="K9" s="423"/>
      <c r="L9" s="423"/>
      <c r="M9" s="423"/>
      <c r="N9" s="423"/>
    </row>
    <row r="10" spans="1:18" ht="15.75" customHeight="1">
      <c r="A10" s="246" t="s">
        <v>128</v>
      </c>
      <c r="B10" s="275"/>
      <c r="C10" s="275"/>
      <c r="D10" s="98">
        <v>0</v>
      </c>
      <c r="E10" s="421" t="s">
        <v>258</v>
      </c>
      <c r="F10" s="422"/>
      <c r="G10" s="423"/>
      <c r="H10" s="423"/>
      <c r="I10" s="423"/>
      <c r="J10" s="423"/>
      <c r="K10" s="423"/>
      <c r="L10" s="423"/>
      <c r="M10" s="423"/>
      <c r="N10" s="423"/>
    </row>
    <row r="11" spans="1:18" ht="15.75" customHeight="1">
      <c r="A11" s="246" t="s">
        <v>129</v>
      </c>
      <c r="B11" s="275"/>
      <c r="C11" s="275"/>
      <c r="D11" s="98">
        <v>0</v>
      </c>
      <c r="E11" s="421" t="s">
        <v>258</v>
      </c>
      <c r="F11" s="422"/>
      <c r="G11" s="423"/>
      <c r="H11" s="423"/>
      <c r="I11" s="423"/>
      <c r="J11" s="423"/>
      <c r="K11" s="423"/>
      <c r="L11" s="423"/>
      <c r="M11" s="423"/>
      <c r="N11" s="423"/>
    </row>
    <row r="12" spans="1:18" ht="3.75" customHeight="1" thickBot="1">
      <c r="A12" s="276"/>
      <c r="B12" s="277"/>
      <c r="C12" s="277"/>
      <c r="D12" s="134"/>
      <c r="F12" s="419"/>
      <c r="G12" s="419"/>
      <c r="H12" s="419"/>
      <c r="I12" s="419"/>
      <c r="J12" s="419"/>
      <c r="K12" s="419"/>
      <c r="L12" s="419"/>
      <c r="M12" s="419"/>
      <c r="N12" s="415"/>
    </row>
    <row r="13" spans="1:18" ht="16.5" customHeight="1" thickBot="1">
      <c r="A13" s="264" t="s">
        <v>260</v>
      </c>
      <c r="B13" s="265"/>
      <c r="C13" s="265"/>
      <c r="D13" s="266"/>
      <c r="F13" s="419"/>
      <c r="G13" s="419"/>
      <c r="H13" s="419"/>
      <c r="I13" s="419"/>
      <c r="J13" s="419"/>
      <c r="K13" s="419"/>
      <c r="L13" s="415"/>
      <c r="M13" s="415"/>
      <c r="N13" s="415"/>
    </row>
    <row r="14" spans="1:18" ht="15.75">
      <c r="A14" s="278" t="s">
        <v>265</v>
      </c>
      <c r="B14" s="278"/>
      <c r="C14" s="278"/>
      <c r="D14" s="135">
        <v>0</v>
      </c>
      <c r="E14" s="420" t="s">
        <v>287</v>
      </c>
      <c r="G14" s="415"/>
      <c r="H14" s="415"/>
      <c r="I14" s="415"/>
      <c r="J14" s="415"/>
      <c r="K14" s="415"/>
      <c r="L14" s="415"/>
      <c r="M14" s="415"/>
      <c r="N14" s="415"/>
    </row>
    <row r="15" spans="1:18" ht="15.75">
      <c r="A15" s="279" t="s">
        <v>266</v>
      </c>
      <c r="B15" s="279"/>
      <c r="C15" s="279"/>
      <c r="D15" s="98">
        <v>0</v>
      </c>
      <c r="E15" s="420" t="s">
        <v>287</v>
      </c>
      <c r="G15" s="415"/>
      <c r="H15" s="415"/>
      <c r="I15" s="415"/>
      <c r="J15" s="415"/>
      <c r="K15" s="415"/>
      <c r="L15" s="415"/>
      <c r="M15" s="415"/>
      <c r="N15" s="415"/>
    </row>
    <row r="16" spans="1:18" ht="15.75">
      <c r="A16" s="280" t="s">
        <v>126</v>
      </c>
      <c r="B16" s="281"/>
      <c r="C16" s="281"/>
      <c r="D16" s="99">
        <f>D5</f>
        <v>0</v>
      </c>
      <c r="E16" s="420" t="s">
        <v>287</v>
      </c>
      <c r="G16" s="415"/>
      <c r="H16" s="415"/>
      <c r="I16" s="415"/>
      <c r="J16" s="415"/>
      <c r="K16" s="415"/>
      <c r="L16" s="415"/>
      <c r="M16" s="415"/>
      <c r="N16" s="415"/>
    </row>
    <row r="17" spans="1:14" ht="15.75">
      <c r="A17" s="258" t="s">
        <v>289</v>
      </c>
      <c r="B17" s="258"/>
      <c r="C17" s="258"/>
      <c r="D17" s="98">
        <f>D6</f>
        <v>0</v>
      </c>
      <c r="E17" s="420" t="s">
        <v>287</v>
      </c>
      <c r="F17" s="422" t="s">
        <v>288</v>
      </c>
      <c r="G17" s="423"/>
      <c r="H17" s="423"/>
      <c r="I17" s="423"/>
      <c r="J17" s="423"/>
      <c r="K17" s="423"/>
      <c r="L17" s="423"/>
      <c r="M17" s="423"/>
      <c r="N17" s="423"/>
    </row>
    <row r="18" spans="1:14" ht="15.75">
      <c r="A18" s="245" t="s">
        <v>267</v>
      </c>
      <c r="B18" s="245"/>
      <c r="C18" s="245"/>
      <c r="D18" s="98">
        <v>0</v>
      </c>
      <c r="E18" s="420" t="s">
        <v>287</v>
      </c>
      <c r="F18" s="422"/>
      <c r="G18" s="423"/>
      <c r="H18" s="423"/>
      <c r="I18" s="423"/>
      <c r="J18" s="423"/>
      <c r="K18" s="423"/>
      <c r="L18" s="423"/>
      <c r="M18" s="423"/>
      <c r="N18" s="423"/>
    </row>
    <row r="19" spans="1:14" ht="15.75">
      <c r="A19" s="245" t="s">
        <v>268</v>
      </c>
      <c r="B19" s="245"/>
      <c r="C19" s="245"/>
      <c r="D19" s="98">
        <v>0</v>
      </c>
      <c r="E19" s="421" t="s">
        <v>258</v>
      </c>
      <c r="F19" s="422"/>
      <c r="G19" s="423"/>
      <c r="H19" s="423"/>
      <c r="I19" s="423"/>
      <c r="J19" s="423"/>
      <c r="K19" s="423"/>
      <c r="L19" s="423"/>
      <c r="M19" s="423"/>
      <c r="N19" s="423"/>
    </row>
    <row r="20" spans="1:14" ht="15.75">
      <c r="A20" s="246" t="s">
        <v>127</v>
      </c>
      <c r="B20" s="275"/>
      <c r="C20" s="275"/>
      <c r="D20" s="98">
        <v>0</v>
      </c>
      <c r="E20" s="420" t="s">
        <v>287</v>
      </c>
      <c r="F20" s="422"/>
      <c r="G20" s="423"/>
      <c r="H20" s="423"/>
      <c r="I20" s="423"/>
      <c r="J20" s="423"/>
      <c r="K20" s="423"/>
      <c r="L20" s="423"/>
      <c r="M20" s="423"/>
      <c r="N20" s="423"/>
    </row>
    <row r="21" spans="1:14" ht="15.75">
      <c r="A21" s="246" t="s">
        <v>128</v>
      </c>
      <c r="B21" s="275"/>
      <c r="C21" s="275"/>
      <c r="D21" s="98">
        <f>D10</f>
        <v>0</v>
      </c>
      <c r="E21" s="421" t="s">
        <v>258</v>
      </c>
      <c r="F21" s="422"/>
      <c r="G21" s="423"/>
      <c r="H21" s="423"/>
      <c r="I21" s="423"/>
      <c r="J21" s="423"/>
      <c r="K21" s="423"/>
      <c r="L21" s="423"/>
      <c r="M21" s="423"/>
      <c r="N21" s="423"/>
    </row>
    <row r="22" spans="1:14" ht="15.75">
      <c r="A22" s="246" t="s">
        <v>129</v>
      </c>
      <c r="B22" s="275"/>
      <c r="C22" s="275"/>
      <c r="D22" s="98">
        <f>D11</f>
        <v>0</v>
      </c>
      <c r="E22" s="421" t="s">
        <v>258</v>
      </c>
      <c r="F22" s="422"/>
      <c r="G22" s="423"/>
      <c r="H22" s="423"/>
      <c r="I22" s="423"/>
      <c r="J22" s="423"/>
      <c r="K22" s="423"/>
      <c r="L22" s="423"/>
      <c r="M22" s="423"/>
      <c r="N22" s="423"/>
    </row>
    <row r="23" spans="1:14" ht="2.25" customHeight="1">
      <c r="A23" s="6"/>
      <c r="B23" s="6"/>
      <c r="C23" s="6"/>
      <c r="D23" s="6"/>
    </row>
    <row r="24" spans="1:14" hidden="1">
      <c r="A24" s="6"/>
      <c r="B24" s="6"/>
      <c r="C24" s="6"/>
      <c r="D24" s="6"/>
    </row>
    <row r="25" spans="1:14" ht="18.75">
      <c r="A25" s="257" t="s">
        <v>226</v>
      </c>
      <c r="B25" s="257"/>
      <c r="C25" s="93" t="s">
        <v>225</v>
      </c>
      <c r="D25" s="94"/>
    </row>
    <row r="26" spans="1:14" ht="15" customHeight="1">
      <c r="A26" s="258" t="s">
        <v>227</v>
      </c>
      <c r="B26" s="258"/>
      <c r="C26" s="109" t="s">
        <v>290</v>
      </c>
      <c r="D26" s="420" t="s">
        <v>287</v>
      </c>
    </row>
    <row r="27" spans="1:14" ht="13.5" customHeight="1">
      <c r="A27" s="259" t="s">
        <v>228</v>
      </c>
      <c r="B27" s="259"/>
      <c r="C27" s="110" t="s">
        <v>291</v>
      </c>
      <c r="D27" s="420" t="s">
        <v>287</v>
      </c>
    </row>
    <row r="28" spans="1:14" ht="15" customHeight="1">
      <c r="A28" s="228" t="s">
        <v>149</v>
      </c>
      <c r="B28" s="229"/>
      <c r="C28" s="111">
        <v>0</v>
      </c>
      <c r="D28" s="420" t="s">
        <v>287</v>
      </c>
    </row>
    <row r="29" spans="1:14" ht="14.25" customHeight="1">
      <c r="A29" s="230" t="s">
        <v>150</v>
      </c>
      <c r="B29" s="231"/>
      <c r="C29" s="112">
        <v>0</v>
      </c>
      <c r="D29" s="420" t="s">
        <v>287</v>
      </c>
    </row>
    <row r="30" spans="1:14" ht="15.75">
      <c r="A30" s="232" t="s">
        <v>151</v>
      </c>
      <c r="B30" s="233"/>
      <c r="C30" s="113">
        <v>0</v>
      </c>
      <c r="D30" s="420" t="s">
        <v>287</v>
      </c>
    </row>
    <row r="31" spans="1:14" ht="15.75">
      <c r="A31" s="245" t="s">
        <v>238</v>
      </c>
      <c r="B31" s="246"/>
      <c r="C31" s="114">
        <v>0</v>
      </c>
      <c r="D31" s="420" t="s">
        <v>287</v>
      </c>
    </row>
    <row r="32" spans="1:14" ht="15.75">
      <c r="A32" s="255" t="s">
        <v>239</v>
      </c>
      <c r="B32" s="256"/>
      <c r="C32" s="115">
        <v>0</v>
      </c>
      <c r="D32" s="420" t="s">
        <v>287</v>
      </c>
    </row>
    <row r="33" spans="1:4" ht="3" customHeight="1">
      <c r="A33" s="234"/>
      <c r="B33" s="235"/>
      <c r="C33" s="116"/>
      <c r="D33" s="89"/>
    </row>
    <row r="34" spans="1:4" ht="14.25" customHeight="1">
      <c r="A34" s="251" t="s">
        <v>255</v>
      </c>
      <c r="B34" s="252"/>
      <c r="C34" s="124">
        <v>0</v>
      </c>
      <c r="D34" s="420" t="s">
        <v>287</v>
      </c>
    </row>
    <row r="35" spans="1:4" ht="15" customHeight="1">
      <c r="A35" s="253" t="s">
        <v>256</v>
      </c>
      <c r="B35" s="254"/>
      <c r="C35" s="125">
        <v>0</v>
      </c>
      <c r="D35" s="420" t="s">
        <v>287</v>
      </c>
    </row>
    <row r="36" spans="1:4" ht="15.75">
      <c r="A36" s="247" t="s">
        <v>242</v>
      </c>
      <c r="B36" s="248"/>
      <c r="C36" s="124">
        <v>0</v>
      </c>
      <c r="D36" s="108" t="s">
        <v>258</v>
      </c>
    </row>
    <row r="37" spans="1:4" ht="15.75">
      <c r="A37" s="237" t="s">
        <v>232</v>
      </c>
      <c r="B37" s="238"/>
      <c r="C37" s="125">
        <v>0</v>
      </c>
      <c r="D37" s="108" t="s">
        <v>258</v>
      </c>
    </row>
    <row r="38" spans="1:4" ht="15.75">
      <c r="A38" s="249" t="s">
        <v>243</v>
      </c>
      <c r="B38" s="250"/>
      <c r="C38" s="126">
        <v>0</v>
      </c>
      <c r="D38" s="108" t="s">
        <v>258</v>
      </c>
    </row>
    <row r="39" spans="1:4" ht="15.75">
      <c r="A39" s="239" t="s">
        <v>241</v>
      </c>
      <c r="B39" s="240"/>
      <c r="C39" s="127">
        <v>0</v>
      </c>
      <c r="D39" s="108" t="s">
        <v>258</v>
      </c>
    </row>
    <row r="40" spans="1:4" ht="15.75">
      <c r="A40" s="241" t="s">
        <v>233</v>
      </c>
      <c r="B40" s="242"/>
      <c r="C40" s="199">
        <v>0</v>
      </c>
      <c r="D40" s="108" t="s">
        <v>258</v>
      </c>
    </row>
    <row r="41" spans="1:4" ht="15.75">
      <c r="A41" s="243" t="s">
        <v>234</v>
      </c>
      <c r="B41" s="244"/>
      <c r="C41" s="124">
        <v>0</v>
      </c>
      <c r="D41" s="108" t="s">
        <v>258</v>
      </c>
    </row>
    <row r="42" spans="1:4" ht="4.5" customHeight="1" thickBot="1">
      <c r="A42" s="73"/>
      <c r="B42" s="74"/>
      <c r="C42" s="117"/>
      <c r="D42" s="90"/>
    </row>
    <row r="43" spans="1:4" ht="15.75" customHeight="1">
      <c r="A43" s="104" t="s">
        <v>246</v>
      </c>
      <c r="B43" s="76" t="s">
        <v>235</v>
      </c>
      <c r="C43" s="118" t="s">
        <v>236</v>
      </c>
      <c r="D43" s="77" t="s">
        <v>183</v>
      </c>
    </row>
    <row r="44" spans="1:4" ht="15.75">
      <c r="A44" s="105" t="s">
        <v>292</v>
      </c>
      <c r="B44" s="128">
        <v>0</v>
      </c>
      <c r="C44" s="128">
        <v>0</v>
      </c>
      <c r="D44" s="129">
        <v>0</v>
      </c>
    </row>
    <row r="45" spans="1:4" ht="15.75">
      <c r="A45" s="106" t="s">
        <v>293</v>
      </c>
      <c r="B45" s="130">
        <v>0</v>
      </c>
      <c r="C45" s="130">
        <v>0</v>
      </c>
      <c r="D45" s="131">
        <v>0</v>
      </c>
    </row>
    <row r="46" spans="1:4" ht="16.5" thickBot="1">
      <c r="A46" s="107" t="s">
        <v>237</v>
      </c>
      <c r="B46" s="132"/>
      <c r="C46" s="132"/>
      <c r="D46" s="133"/>
    </row>
    <row r="47" spans="1:4" ht="3.75" customHeight="1" thickBot="1">
      <c r="A47" s="75"/>
      <c r="B47" s="75"/>
      <c r="C47" s="119"/>
      <c r="D47" s="75"/>
    </row>
    <row r="48" spans="1:4" ht="15.75">
      <c r="A48" s="103" t="s">
        <v>163</v>
      </c>
      <c r="B48" s="95" t="s">
        <v>259</v>
      </c>
      <c r="C48" s="96" t="s">
        <v>247</v>
      </c>
      <c r="D48" s="97" t="s">
        <v>248</v>
      </c>
    </row>
    <row r="49" spans="1:5" ht="18.75">
      <c r="A49" s="100">
        <v>0</v>
      </c>
      <c r="B49" s="187">
        <v>0</v>
      </c>
      <c r="C49" s="120">
        <v>0</v>
      </c>
      <c r="D49" s="202">
        <v>0</v>
      </c>
      <c r="E49" s="92"/>
    </row>
    <row r="50" spans="1:5" ht="18.75">
      <c r="A50" s="101">
        <v>0</v>
      </c>
      <c r="B50" s="200">
        <v>0</v>
      </c>
      <c r="C50" s="120">
        <v>0</v>
      </c>
      <c r="D50" s="202">
        <v>0</v>
      </c>
      <c r="E50" s="92"/>
    </row>
    <row r="51" spans="1:5">
      <c r="A51" s="102">
        <v>0</v>
      </c>
      <c r="B51" s="201">
        <v>0</v>
      </c>
      <c r="C51" s="120">
        <v>0</v>
      </c>
      <c r="D51" s="202">
        <v>0</v>
      </c>
    </row>
    <row r="52" spans="1:5" ht="2.25" customHeight="1" thickBot="1">
      <c r="A52" s="122"/>
      <c r="B52" s="75"/>
      <c r="C52" s="121"/>
      <c r="D52" s="123"/>
    </row>
    <row r="53" spans="1:5" ht="13.5" customHeight="1">
      <c r="A53" s="236" t="s">
        <v>278</v>
      </c>
      <c r="B53" s="236"/>
      <c r="C53" s="236"/>
      <c r="D53" s="236"/>
    </row>
    <row r="54" spans="1:5" ht="15.75">
      <c r="A54" s="184" t="s">
        <v>253</v>
      </c>
      <c r="B54" s="194">
        <v>0</v>
      </c>
      <c r="C54" s="189" t="s">
        <v>272</v>
      </c>
      <c r="D54" s="426">
        <v>0</v>
      </c>
    </row>
    <row r="55" spans="1:5" ht="15.75">
      <c r="A55" s="185" t="s">
        <v>251</v>
      </c>
      <c r="B55" s="195">
        <v>0</v>
      </c>
      <c r="C55" s="190" t="s">
        <v>273</v>
      </c>
      <c r="D55" s="426">
        <v>0</v>
      </c>
    </row>
    <row r="56" spans="1:5" ht="15.75">
      <c r="A56" s="186" t="s">
        <v>254</v>
      </c>
      <c r="B56" s="196">
        <v>0</v>
      </c>
      <c r="C56" s="191" t="s">
        <v>274</v>
      </c>
      <c r="D56" s="426">
        <v>0</v>
      </c>
    </row>
    <row r="57" spans="1:5" ht="15.75">
      <c r="A57" s="184" t="s">
        <v>252</v>
      </c>
      <c r="B57" s="194">
        <v>0</v>
      </c>
      <c r="C57" s="192" t="s">
        <v>275</v>
      </c>
      <c r="D57" s="426">
        <v>0</v>
      </c>
    </row>
    <row r="58" spans="1:5">
      <c r="A58" s="188" t="s">
        <v>276</v>
      </c>
      <c r="B58" s="197">
        <v>123</v>
      </c>
      <c r="C58" s="193" t="s">
        <v>277</v>
      </c>
      <c r="D58" s="7">
        <v>0</v>
      </c>
    </row>
  </sheetData>
  <sheetProtection password="C73D" sheet="1" objects="1" scenarios="1"/>
  <customSheetViews>
    <customSheetView guid="{AAA360F4-C89F-4BE7-9E6D-B14B729BFECF}">
      <pageMargins left="0.7" right="0.7" top="0.75" bottom="0.75" header="0.3" footer="0.3"/>
    </customSheetView>
  </customSheetViews>
  <mergeCells count="43">
    <mergeCell ref="F17:N22"/>
    <mergeCell ref="F1:L3"/>
    <mergeCell ref="F6:N11"/>
    <mergeCell ref="A10:C10"/>
    <mergeCell ref="A12:C12"/>
    <mergeCell ref="A11:C11"/>
    <mergeCell ref="A20:C20"/>
    <mergeCell ref="A14:C14"/>
    <mergeCell ref="A15:C15"/>
    <mergeCell ref="A16:C16"/>
    <mergeCell ref="A17:C17"/>
    <mergeCell ref="A18:C18"/>
    <mergeCell ref="A25:B25"/>
    <mergeCell ref="A26:B26"/>
    <mergeCell ref="A27:B27"/>
    <mergeCell ref="A1:D1"/>
    <mergeCell ref="A2:D2"/>
    <mergeCell ref="A13:D13"/>
    <mergeCell ref="A8:C8"/>
    <mergeCell ref="A3:C3"/>
    <mergeCell ref="A4:C4"/>
    <mergeCell ref="A5:C5"/>
    <mergeCell ref="A6:C6"/>
    <mergeCell ref="A7:C7"/>
    <mergeCell ref="A21:C21"/>
    <mergeCell ref="A22:C22"/>
    <mergeCell ref="A19:C19"/>
    <mergeCell ref="A9:C9"/>
    <mergeCell ref="A28:B28"/>
    <mergeCell ref="A29:B29"/>
    <mergeCell ref="A30:B30"/>
    <mergeCell ref="A33:B33"/>
    <mergeCell ref="A53:D53"/>
    <mergeCell ref="A37:B37"/>
    <mergeCell ref="A39:B39"/>
    <mergeCell ref="A40:B40"/>
    <mergeCell ref="A41:B41"/>
    <mergeCell ref="A31:B31"/>
    <mergeCell ref="A36:B36"/>
    <mergeCell ref="A38:B38"/>
    <mergeCell ref="A34:B34"/>
    <mergeCell ref="A35:B35"/>
    <mergeCell ref="A32:B32"/>
  </mergeCells>
  <pageMargins left="0" right="0" top="0.11811023622047245" bottom="0.11811023622047245" header="0" footer="0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topLeftCell="A16" workbookViewId="0">
      <selection activeCell="M13" sqref="M13"/>
    </sheetView>
  </sheetViews>
  <sheetFormatPr defaultRowHeight="15"/>
  <cols>
    <col min="1" max="1" width="8" customWidth="1"/>
    <col min="2" max="6" width="3.42578125" customWidth="1"/>
    <col min="7" max="7" width="3.85546875" customWidth="1"/>
    <col min="8" max="16" width="3.42578125" customWidth="1"/>
    <col min="17" max="17" width="4.42578125" customWidth="1"/>
    <col min="18" max="18" width="4.7109375" customWidth="1"/>
    <col min="19" max="19" width="4.5703125" customWidth="1"/>
    <col min="20" max="20" width="1.28515625" customWidth="1"/>
    <col min="21" max="21" width="5.7109375" customWidth="1"/>
    <col min="22" max="22" width="12.140625" customWidth="1"/>
    <col min="23" max="23" width="5.7109375" customWidth="1"/>
    <col min="24" max="24" width="6.140625" customWidth="1"/>
    <col min="25" max="25" width="8.5703125" customWidth="1"/>
    <col min="26" max="26" width="5.7109375" customWidth="1"/>
    <col min="27" max="27" width="7.42578125" customWidth="1"/>
    <col min="28" max="29" width="6.5703125" customWidth="1"/>
    <col min="30" max="30" width="5" customWidth="1"/>
    <col min="31" max="31" width="4" customWidth="1"/>
  </cols>
  <sheetData>
    <row r="1" spans="1:39" ht="12" customHeight="1">
      <c r="A1" s="136" t="s">
        <v>224</v>
      </c>
      <c r="B1" s="137" t="str">
        <f>'fill initial data data'!C25</f>
        <v>jktdh; mPp ek/;fed fo|ky; rhrjh lesfy;k Hkhe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9" t="s">
        <v>55</v>
      </c>
      <c r="N1" s="300" t="str">
        <f>'fill initial data data'!C26</f>
        <v>vizsy 2023</v>
      </c>
      <c r="O1" s="301"/>
      <c r="P1" s="302" t="s">
        <v>219</v>
      </c>
      <c r="Q1" s="303"/>
      <c r="R1" s="301" t="str">
        <f>'fill initial data data'!C27</f>
        <v>2022-23</v>
      </c>
      <c r="S1" s="301"/>
      <c r="T1" s="136"/>
      <c r="U1" s="136"/>
      <c r="V1" s="296" t="s">
        <v>103</v>
      </c>
      <c r="W1" s="296"/>
      <c r="X1" s="296"/>
      <c r="Y1" s="296"/>
      <c r="Z1" s="296"/>
      <c r="AA1" s="296"/>
      <c r="AB1" s="296"/>
      <c r="AC1" s="296"/>
      <c r="AD1" s="296"/>
      <c r="AE1" s="296"/>
    </row>
    <row r="2" spans="1:39" s="1" customFormat="1" ht="13.15" customHeight="1">
      <c r="A2" s="297" t="s">
        <v>123</v>
      </c>
      <c r="B2" s="299" t="s">
        <v>79</v>
      </c>
      <c r="C2" s="299"/>
      <c r="D2" s="299"/>
      <c r="E2" s="299" t="s">
        <v>80</v>
      </c>
      <c r="F2" s="299"/>
      <c r="G2" s="299"/>
      <c r="H2" s="299" t="s">
        <v>81</v>
      </c>
      <c r="I2" s="299"/>
      <c r="J2" s="299"/>
      <c r="K2" s="299" t="s">
        <v>82</v>
      </c>
      <c r="L2" s="299"/>
      <c r="M2" s="299"/>
      <c r="N2" s="299" t="s">
        <v>83</v>
      </c>
      <c r="O2" s="299"/>
      <c r="P2" s="299"/>
      <c r="Q2" s="299" t="s">
        <v>84</v>
      </c>
      <c r="R2" s="299"/>
      <c r="S2" s="299"/>
      <c r="T2" s="139"/>
      <c r="U2" s="307" t="s">
        <v>0</v>
      </c>
      <c r="V2" s="308"/>
      <c r="W2" s="308"/>
      <c r="X2" s="308"/>
      <c r="Y2" s="308"/>
      <c r="Z2" s="308"/>
      <c r="AA2" s="308"/>
      <c r="AB2" s="308"/>
      <c r="AC2" s="308"/>
      <c r="AD2" s="308"/>
      <c r="AE2" s="309"/>
    </row>
    <row r="3" spans="1:39" ht="45.75">
      <c r="A3" s="298"/>
      <c r="B3" s="8" t="s">
        <v>31</v>
      </c>
      <c r="C3" s="8" t="s">
        <v>32</v>
      </c>
      <c r="D3" s="8" t="s">
        <v>33</v>
      </c>
      <c r="E3" s="8" t="s">
        <v>31</v>
      </c>
      <c r="F3" s="8" t="s">
        <v>32</v>
      </c>
      <c r="G3" s="8" t="s">
        <v>33</v>
      </c>
      <c r="H3" s="8" t="s">
        <v>31</v>
      </c>
      <c r="I3" s="8" t="s">
        <v>32</v>
      </c>
      <c r="J3" s="8" t="s">
        <v>33</v>
      </c>
      <c r="K3" s="8" t="s">
        <v>31</v>
      </c>
      <c r="L3" s="8" t="s">
        <v>32</v>
      </c>
      <c r="M3" s="8" t="s">
        <v>33</v>
      </c>
      <c r="N3" s="8" t="s">
        <v>31</v>
      </c>
      <c r="O3" s="8" t="s">
        <v>32</v>
      </c>
      <c r="P3" s="8" t="s">
        <v>33</v>
      </c>
      <c r="Q3" s="8" t="s">
        <v>31</v>
      </c>
      <c r="R3" s="8" t="s">
        <v>32</v>
      </c>
      <c r="S3" s="8" t="s">
        <v>33</v>
      </c>
      <c r="T3" s="27"/>
      <c r="U3" s="12" t="s">
        <v>1</v>
      </c>
      <c r="V3" s="12" t="s">
        <v>2</v>
      </c>
      <c r="W3" s="12" t="s">
        <v>53</v>
      </c>
      <c r="X3" s="12" t="s">
        <v>9</v>
      </c>
      <c r="Y3" s="12" t="s">
        <v>87</v>
      </c>
      <c r="Z3" s="12" t="s">
        <v>73</v>
      </c>
      <c r="AA3" s="12" t="s">
        <v>21</v>
      </c>
      <c r="AB3" s="12" t="s">
        <v>22</v>
      </c>
      <c r="AC3" s="12" t="s">
        <v>7</v>
      </c>
      <c r="AD3" s="12" t="s">
        <v>29</v>
      </c>
      <c r="AE3" s="12" t="s">
        <v>8</v>
      </c>
      <c r="AG3" s="305" t="s">
        <v>109</v>
      </c>
      <c r="AH3" s="306"/>
      <c r="AI3" s="306"/>
      <c r="AJ3" s="306"/>
      <c r="AK3" s="306"/>
    </row>
    <row r="4" spans="1:39" ht="15.75" customHeight="1">
      <c r="A4" s="140" t="s">
        <v>52</v>
      </c>
      <c r="B4" s="427">
        <v>0</v>
      </c>
      <c r="C4" s="427">
        <v>0</v>
      </c>
      <c r="D4" s="34">
        <f>B4+C4</f>
        <v>0</v>
      </c>
      <c r="E4" s="427">
        <v>0</v>
      </c>
      <c r="F4" s="427">
        <v>0</v>
      </c>
      <c r="G4" s="34">
        <f>E4+F4</f>
        <v>0</v>
      </c>
      <c r="H4" s="427">
        <v>0</v>
      </c>
      <c r="I4" s="427">
        <v>0</v>
      </c>
      <c r="J4" s="34">
        <f>H4+I4</f>
        <v>0</v>
      </c>
      <c r="K4" s="427">
        <v>0</v>
      </c>
      <c r="L4" s="427">
        <v>0</v>
      </c>
      <c r="M4" s="34">
        <f>K4+L4</f>
        <v>0</v>
      </c>
      <c r="N4" s="427">
        <v>0</v>
      </c>
      <c r="O4" s="427">
        <v>0</v>
      </c>
      <c r="P4" s="34">
        <f>N4+O4</f>
        <v>0</v>
      </c>
      <c r="Q4" s="34">
        <f>B4+E4+H4+K4+N4</f>
        <v>0</v>
      </c>
      <c r="R4" s="34">
        <f>C4+F4+I4+L4+O4</f>
        <v>0</v>
      </c>
      <c r="S4" s="34">
        <f>Q4+R4</f>
        <v>0</v>
      </c>
      <c r="T4" s="27"/>
      <c r="U4" s="12" t="s">
        <v>10</v>
      </c>
      <c r="V4" s="13" t="s">
        <v>17</v>
      </c>
      <c r="W4" s="14" t="s">
        <v>16</v>
      </c>
      <c r="X4" s="15">
        <v>0.6</v>
      </c>
      <c r="Y4" s="15">
        <v>0.3</v>
      </c>
      <c r="Z4" s="15">
        <v>1</v>
      </c>
      <c r="AA4" s="15">
        <v>0</v>
      </c>
      <c r="AB4" s="15">
        <v>2.2000000000000002</v>
      </c>
      <c r="AC4" s="15">
        <v>0.8</v>
      </c>
      <c r="AD4" s="15">
        <v>0.55000000000000004</v>
      </c>
      <c r="AE4" s="15">
        <f t="shared" ref="AE4:AE9" si="0">SUM(X4:AD4)</f>
        <v>5.4499999999999993</v>
      </c>
    </row>
    <row r="5" spans="1:39" ht="16.5" customHeight="1">
      <c r="A5" s="51">
        <v>45017</v>
      </c>
      <c r="B5" s="50">
        <v>0</v>
      </c>
      <c r="C5" s="50">
        <v>0</v>
      </c>
      <c r="D5" s="52">
        <f t="shared" ref="D5:D35" si="1">B5+C5</f>
        <v>0</v>
      </c>
      <c r="E5" s="7">
        <v>0</v>
      </c>
      <c r="F5" s="7">
        <v>0</v>
      </c>
      <c r="G5" s="52">
        <f t="shared" ref="G5:G35" si="2">E5+F5</f>
        <v>0</v>
      </c>
      <c r="H5" s="50">
        <v>0</v>
      </c>
      <c r="I5" s="50">
        <v>0</v>
      </c>
      <c r="J5" s="34">
        <f t="shared" ref="J5:J35" si="3">H5+I5</f>
        <v>0</v>
      </c>
      <c r="K5" s="50">
        <v>0</v>
      </c>
      <c r="L5" s="50">
        <v>0</v>
      </c>
      <c r="M5" s="52">
        <f t="shared" ref="M5:M35" si="4">K5+L5</f>
        <v>0</v>
      </c>
      <c r="N5" s="50">
        <v>0</v>
      </c>
      <c r="O5" s="50">
        <v>0</v>
      </c>
      <c r="P5" s="52">
        <f t="shared" ref="P5:P35" si="5">SUM(N5:O5)</f>
        <v>0</v>
      </c>
      <c r="Q5" s="52">
        <f t="shared" ref="Q5:Q35" si="6">B5+E5+H5+K5+N5</f>
        <v>0</v>
      </c>
      <c r="R5" s="52">
        <f t="shared" ref="R5:R35" si="7">C5+F5+I5+L5+O5</f>
        <v>0</v>
      </c>
      <c r="S5" s="52">
        <f t="shared" ref="S5:S35" si="8">D5+G5+J5+M5+P5</f>
        <v>0</v>
      </c>
      <c r="T5" s="142"/>
      <c r="U5" s="12" t="s">
        <v>11</v>
      </c>
      <c r="V5" s="13" t="s">
        <v>89</v>
      </c>
      <c r="W5" s="14" t="s">
        <v>20</v>
      </c>
      <c r="X5" s="15">
        <v>0.9</v>
      </c>
      <c r="Y5" s="15">
        <v>0</v>
      </c>
      <c r="Z5" s="15">
        <v>1</v>
      </c>
      <c r="AA5" s="15">
        <v>2.2000000000000002</v>
      </c>
      <c r="AB5" s="15">
        <v>0</v>
      </c>
      <c r="AC5" s="15">
        <v>0.8</v>
      </c>
      <c r="AD5" s="15">
        <v>0.55000000000000004</v>
      </c>
      <c r="AE5" s="15">
        <f t="shared" si="0"/>
        <v>5.4499999999999993</v>
      </c>
      <c r="AG5" s="304" t="s">
        <v>120</v>
      </c>
      <c r="AH5" s="304"/>
      <c r="AI5" s="304"/>
      <c r="AJ5" s="304"/>
      <c r="AK5" s="304"/>
      <c r="AL5" s="304"/>
      <c r="AM5" s="304"/>
    </row>
    <row r="6" spans="1:39" ht="23.25">
      <c r="A6" s="51">
        <v>45018</v>
      </c>
      <c r="B6" s="50">
        <v>0</v>
      </c>
      <c r="C6" s="50">
        <v>0</v>
      </c>
      <c r="D6" s="52">
        <f t="shared" si="1"/>
        <v>0</v>
      </c>
      <c r="E6" s="7">
        <v>0</v>
      </c>
      <c r="F6" s="7">
        <v>0</v>
      </c>
      <c r="G6" s="52">
        <f t="shared" si="2"/>
        <v>0</v>
      </c>
      <c r="H6" s="50">
        <v>0</v>
      </c>
      <c r="I6" s="50">
        <v>0</v>
      </c>
      <c r="J6" s="34">
        <f t="shared" si="3"/>
        <v>0</v>
      </c>
      <c r="K6" s="50">
        <v>0</v>
      </c>
      <c r="L6" s="50">
        <v>0</v>
      </c>
      <c r="M6" s="52">
        <f t="shared" si="4"/>
        <v>0</v>
      </c>
      <c r="N6" s="50">
        <v>0</v>
      </c>
      <c r="O6" s="50">
        <v>0</v>
      </c>
      <c r="P6" s="52">
        <f t="shared" si="5"/>
        <v>0</v>
      </c>
      <c r="Q6" s="52">
        <f t="shared" si="6"/>
        <v>0</v>
      </c>
      <c r="R6" s="52">
        <f t="shared" si="7"/>
        <v>0</v>
      </c>
      <c r="S6" s="52">
        <f t="shared" si="8"/>
        <v>0</v>
      </c>
      <c r="T6" s="142"/>
      <c r="U6" s="12" t="s">
        <v>12</v>
      </c>
      <c r="V6" s="13" t="s">
        <v>18</v>
      </c>
      <c r="W6" s="14" t="s">
        <v>16</v>
      </c>
      <c r="X6" s="15">
        <v>0.6</v>
      </c>
      <c r="Y6" s="15">
        <v>0.3</v>
      </c>
      <c r="Z6" s="15">
        <v>1</v>
      </c>
      <c r="AA6" s="15">
        <v>2.2000000000000002</v>
      </c>
      <c r="AB6" s="15">
        <v>0</v>
      </c>
      <c r="AC6" s="15">
        <v>0.8</v>
      </c>
      <c r="AD6" s="15">
        <v>0.55000000000000004</v>
      </c>
      <c r="AE6" s="15">
        <f t="shared" si="0"/>
        <v>5.4499999999999993</v>
      </c>
      <c r="AG6" s="304"/>
      <c r="AH6" s="304"/>
      <c r="AI6" s="304"/>
      <c r="AJ6" s="304"/>
      <c r="AK6" s="304"/>
      <c r="AL6" s="304"/>
      <c r="AM6" s="304"/>
    </row>
    <row r="7" spans="1:39" ht="22.15" customHeight="1">
      <c r="A7" s="51">
        <v>45019</v>
      </c>
      <c r="B7" s="50">
        <v>0</v>
      </c>
      <c r="C7" s="50">
        <v>0</v>
      </c>
      <c r="D7" s="52">
        <f t="shared" si="1"/>
        <v>0</v>
      </c>
      <c r="E7" s="7">
        <v>0</v>
      </c>
      <c r="F7" s="7">
        <v>0</v>
      </c>
      <c r="G7" s="52">
        <f t="shared" si="2"/>
        <v>0</v>
      </c>
      <c r="H7" s="50">
        <v>0</v>
      </c>
      <c r="I7" s="50">
        <v>0</v>
      </c>
      <c r="J7" s="34">
        <f t="shared" si="3"/>
        <v>0</v>
      </c>
      <c r="K7" s="50">
        <v>0</v>
      </c>
      <c r="L7" s="50">
        <v>0</v>
      </c>
      <c r="M7" s="52">
        <f t="shared" si="4"/>
        <v>0</v>
      </c>
      <c r="N7" s="50">
        <v>0</v>
      </c>
      <c r="O7" s="50">
        <v>0</v>
      </c>
      <c r="P7" s="52">
        <f t="shared" si="5"/>
        <v>0</v>
      </c>
      <c r="Q7" s="52">
        <f t="shared" si="6"/>
        <v>0</v>
      </c>
      <c r="R7" s="52">
        <f t="shared" si="7"/>
        <v>0</v>
      </c>
      <c r="S7" s="52">
        <f t="shared" si="8"/>
        <v>0</v>
      </c>
      <c r="T7" s="142"/>
      <c r="U7" s="12" t="s">
        <v>13</v>
      </c>
      <c r="V7" s="13" t="s">
        <v>19</v>
      </c>
      <c r="W7" s="14" t="s">
        <v>20</v>
      </c>
      <c r="X7" s="15">
        <v>0.9</v>
      </c>
      <c r="Y7" s="15">
        <v>0</v>
      </c>
      <c r="Z7" s="15">
        <v>1</v>
      </c>
      <c r="AA7" s="15">
        <v>2.2000000000000002</v>
      </c>
      <c r="AB7" s="15">
        <v>0</v>
      </c>
      <c r="AC7" s="15">
        <v>0.8</v>
      </c>
      <c r="AD7" s="15">
        <v>0.55000000000000004</v>
      </c>
      <c r="AE7" s="15">
        <f t="shared" si="0"/>
        <v>5.4499999999999993</v>
      </c>
      <c r="AG7" s="304"/>
      <c r="AH7" s="304"/>
      <c r="AI7" s="304"/>
      <c r="AJ7" s="304"/>
      <c r="AK7" s="304"/>
      <c r="AL7" s="304"/>
      <c r="AM7" s="304"/>
    </row>
    <row r="8" spans="1:39" ht="14.25" customHeight="1">
      <c r="A8" s="51">
        <v>45020</v>
      </c>
      <c r="B8" s="50">
        <v>0</v>
      </c>
      <c r="C8" s="50">
        <v>0</v>
      </c>
      <c r="D8" s="52">
        <f t="shared" si="1"/>
        <v>0</v>
      </c>
      <c r="E8" s="7">
        <v>0</v>
      </c>
      <c r="F8" s="7">
        <v>0</v>
      </c>
      <c r="G8" s="52">
        <f t="shared" si="2"/>
        <v>0</v>
      </c>
      <c r="H8" s="50">
        <v>0</v>
      </c>
      <c r="I8" s="50">
        <v>0</v>
      </c>
      <c r="J8" s="34">
        <f t="shared" si="3"/>
        <v>0</v>
      </c>
      <c r="K8" s="50">
        <v>0</v>
      </c>
      <c r="L8" s="50">
        <v>0</v>
      </c>
      <c r="M8" s="52">
        <f t="shared" si="4"/>
        <v>0</v>
      </c>
      <c r="N8" s="50">
        <v>0</v>
      </c>
      <c r="O8" s="50">
        <v>0</v>
      </c>
      <c r="P8" s="52">
        <f t="shared" si="5"/>
        <v>0</v>
      </c>
      <c r="Q8" s="52">
        <f t="shared" si="6"/>
        <v>0</v>
      </c>
      <c r="R8" s="52">
        <f t="shared" si="7"/>
        <v>0</v>
      </c>
      <c r="S8" s="52">
        <f t="shared" si="8"/>
        <v>0</v>
      </c>
      <c r="T8" s="142"/>
      <c r="U8" s="12" t="s">
        <v>14</v>
      </c>
      <c r="V8" s="13" t="s">
        <v>18</v>
      </c>
      <c r="W8" s="14" t="s">
        <v>16</v>
      </c>
      <c r="X8" s="15">
        <v>0.6</v>
      </c>
      <c r="Y8" s="15">
        <v>0.3</v>
      </c>
      <c r="Z8" s="15">
        <v>1</v>
      </c>
      <c r="AA8" s="15">
        <v>2.2000000000000002</v>
      </c>
      <c r="AB8" s="15">
        <v>0</v>
      </c>
      <c r="AC8" s="15">
        <v>0.8</v>
      </c>
      <c r="AD8" s="15">
        <v>0.55000000000000004</v>
      </c>
      <c r="AE8" s="15">
        <f t="shared" si="0"/>
        <v>5.4499999999999993</v>
      </c>
      <c r="AG8" s="304"/>
      <c r="AH8" s="304"/>
      <c r="AI8" s="304"/>
      <c r="AJ8" s="304"/>
      <c r="AK8" s="304"/>
      <c r="AL8" s="304"/>
      <c r="AM8" s="304"/>
    </row>
    <row r="9" spans="1:39" ht="13.5" customHeight="1">
      <c r="A9" s="51">
        <v>45021</v>
      </c>
      <c r="B9" s="50">
        <v>0</v>
      </c>
      <c r="C9" s="50">
        <v>0</v>
      </c>
      <c r="D9" s="52">
        <f t="shared" si="1"/>
        <v>0</v>
      </c>
      <c r="E9" s="7">
        <v>0</v>
      </c>
      <c r="F9" s="7">
        <v>0</v>
      </c>
      <c r="G9" s="52">
        <f t="shared" si="2"/>
        <v>0</v>
      </c>
      <c r="H9" s="50">
        <v>0</v>
      </c>
      <c r="I9" s="50">
        <v>0</v>
      </c>
      <c r="J9" s="34">
        <f t="shared" si="3"/>
        <v>0</v>
      </c>
      <c r="K9" s="50">
        <v>0</v>
      </c>
      <c r="L9" s="50">
        <v>0</v>
      </c>
      <c r="M9" s="52">
        <f t="shared" si="4"/>
        <v>0</v>
      </c>
      <c r="N9" s="50">
        <v>0</v>
      </c>
      <c r="O9" s="50">
        <v>0</v>
      </c>
      <c r="P9" s="52">
        <f t="shared" si="5"/>
        <v>0</v>
      </c>
      <c r="Q9" s="52">
        <f t="shared" si="6"/>
        <v>0</v>
      </c>
      <c r="R9" s="52">
        <f t="shared" si="7"/>
        <v>0</v>
      </c>
      <c r="S9" s="52">
        <f t="shared" si="8"/>
        <v>0</v>
      </c>
      <c r="T9" s="142"/>
      <c r="U9" s="12" t="s">
        <v>15</v>
      </c>
      <c r="V9" s="13" t="s">
        <v>17</v>
      </c>
      <c r="W9" s="14" t="s">
        <v>16</v>
      </c>
      <c r="X9" s="15">
        <v>0.6</v>
      </c>
      <c r="Y9" s="15">
        <v>0.3</v>
      </c>
      <c r="Z9" s="15">
        <v>1</v>
      </c>
      <c r="AA9" s="15">
        <v>0</v>
      </c>
      <c r="AB9" s="15">
        <v>2.2000000000000002</v>
      </c>
      <c r="AC9" s="15">
        <v>0.8</v>
      </c>
      <c r="AD9" s="15">
        <v>0.55000000000000004</v>
      </c>
      <c r="AE9" s="15">
        <f t="shared" si="0"/>
        <v>5.4499999999999993</v>
      </c>
      <c r="AG9" s="304"/>
      <c r="AH9" s="304"/>
      <c r="AI9" s="304"/>
      <c r="AJ9" s="304"/>
      <c r="AK9" s="304"/>
      <c r="AL9" s="304"/>
      <c r="AM9" s="304"/>
    </row>
    <row r="10" spans="1:39">
      <c r="A10" s="51">
        <v>45022</v>
      </c>
      <c r="B10" s="50">
        <v>0</v>
      </c>
      <c r="C10" s="50">
        <v>0</v>
      </c>
      <c r="D10" s="52">
        <f t="shared" si="1"/>
        <v>0</v>
      </c>
      <c r="E10" s="7">
        <v>0</v>
      </c>
      <c r="F10" s="7">
        <v>0</v>
      </c>
      <c r="G10" s="52">
        <f t="shared" si="2"/>
        <v>0</v>
      </c>
      <c r="H10" s="50">
        <v>0</v>
      </c>
      <c r="I10" s="50">
        <v>0</v>
      </c>
      <c r="J10" s="34">
        <f t="shared" si="3"/>
        <v>0</v>
      </c>
      <c r="K10" s="50">
        <v>0</v>
      </c>
      <c r="L10" s="50">
        <v>0</v>
      </c>
      <c r="M10" s="52">
        <f t="shared" si="4"/>
        <v>0</v>
      </c>
      <c r="N10" s="50">
        <v>0</v>
      </c>
      <c r="O10" s="50">
        <v>0</v>
      </c>
      <c r="P10" s="52">
        <f t="shared" si="5"/>
        <v>0</v>
      </c>
      <c r="Q10" s="52">
        <f t="shared" si="6"/>
        <v>0</v>
      </c>
      <c r="R10" s="52">
        <f t="shared" si="7"/>
        <v>0</v>
      </c>
      <c r="S10" s="52">
        <f t="shared" si="8"/>
        <v>0</v>
      </c>
      <c r="T10" s="142"/>
      <c r="U10" s="310" t="s">
        <v>124</v>
      </c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G10" s="304"/>
      <c r="AH10" s="304"/>
      <c r="AI10" s="304"/>
      <c r="AJ10" s="304"/>
      <c r="AK10" s="304"/>
      <c r="AL10" s="304"/>
      <c r="AM10" s="304"/>
    </row>
    <row r="11" spans="1:39">
      <c r="A11" s="51">
        <v>45023</v>
      </c>
      <c r="B11" s="50">
        <v>0</v>
      </c>
      <c r="C11" s="50">
        <v>0</v>
      </c>
      <c r="D11" s="52">
        <f t="shared" si="1"/>
        <v>0</v>
      </c>
      <c r="E11" s="7">
        <v>0</v>
      </c>
      <c r="F11" s="7">
        <v>0</v>
      </c>
      <c r="G11" s="52">
        <f t="shared" si="2"/>
        <v>0</v>
      </c>
      <c r="H11" s="50">
        <v>0</v>
      </c>
      <c r="I11" s="50">
        <v>0</v>
      </c>
      <c r="J11" s="34">
        <f t="shared" si="3"/>
        <v>0</v>
      </c>
      <c r="K11" s="50">
        <v>0</v>
      </c>
      <c r="L11" s="50">
        <v>0</v>
      </c>
      <c r="M11" s="52">
        <f t="shared" si="4"/>
        <v>0</v>
      </c>
      <c r="N11" s="50">
        <v>0</v>
      </c>
      <c r="O11" s="50">
        <v>0</v>
      </c>
      <c r="P11" s="52">
        <f t="shared" si="5"/>
        <v>0</v>
      </c>
      <c r="Q11" s="52">
        <f t="shared" si="6"/>
        <v>0</v>
      </c>
      <c r="R11" s="52">
        <f t="shared" si="7"/>
        <v>0</v>
      </c>
      <c r="S11" s="52">
        <f t="shared" si="8"/>
        <v>0</v>
      </c>
      <c r="T11" s="142"/>
      <c r="U11" s="312" t="s">
        <v>27</v>
      </c>
      <c r="V11" s="313"/>
      <c r="W11" s="313"/>
      <c r="X11" s="313"/>
      <c r="Y11" s="313"/>
      <c r="Z11" s="313"/>
      <c r="AA11" s="313"/>
      <c r="AB11" s="313"/>
      <c r="AC11" s="313"/>
      <c r="AD11" s="313"/>
      <c r="AE11" s="314"/>
      <c r="AG11" s="304"/>
      <c r="AH11" s="304"/>
      <c r="AI11" s="304"/>
      <c r="AJ11" s="304"/>
      <c r="AK11" s="304"/>
      <c r="AL11" s="304"/>
      <c r="AM11" s="304"/>
    </row>
    <row r="12" spans="1:39" ht="34.5" customHeight="1">
      <c r="A12" s="51">
        <v>45024</v>
      </c>
      <c r="B12" s="50">
        <v>0</v>
      </c>
      <c r="C12" s="50">
        <v>0</v>
      </c>
      <c r="D12" s="52">
        <f t="shared" si="1"/>
        <v>0</v>
      </c>
      <c r="E12" s="7">
        <v>0</v>
      </c>
      <c r="F12" s="7">
        <v>0</v>
      </c>
      <c r="G12" s="52">
        <f t="shared" si="2"/>
        <v>0</v>
      </c>
      <c r="H12" s="50">
        <v>0</v>
      </c>
      <c r="I12" s="50">
        <v>0</v>
      </c>
      <c r="J12" s="34">
        <f t="shared" si="3"/>
        <v>0</v>
      </c>
      <c r="K12" s="50">
        <v>0</v>
      </c>
      <c r="L12" s="50">
        <v>0</v>
      </c>
      <c r="M12" s="52">
        <f t="shared" si="4"/>
        <v>0</v>
      </c>
      <c r="N12" s="50">
        <v>0</v>
      </c>
      <c r="O12" s="50">
        <v>0</v>
      </c>
      <c r="P12" s="52">
        <f t="shared" si="5"/>
        <v>0</v>
      </c>
      <c r="Q12" s="52">
        <f t="shared" si="6"/>
        <v>0</v>
      </c>
      <c r="R12" s="52">
        <f t="shared" si="7"/>
        <v>0</v>
      </c>
      <c r="S12" s="52">
        <f t="shared" si="8"/>
        <v>0</v>
      </c>
      <c r="T12" s="142"/>
      <c r="U12" s="16" t="s">
        <v>1</v>
      </c>
      <c r="V12" s="16" t="s">
        <v>2</v>
      </c>
      <c r="W12" s="16" t="s">
        <v>53</v>
      </c>
      <c r="X12" s="16" t="s">
        <v>9</v>
      </c>
      <c r="Y12" s="16" t="s">
        <v>87</v>
      </c>
      <c r="Z12" s="16" t="s">
        <v>54</v>
      </c>
      <c r="AA12" s="16" t="s">
        <v>25</v>
      </c>
      <c r="AB12" s="16" t="s">
        <v>26</v>
      </c>
      <c r="AC12" s="16" t="s">
        <v>7</v>
      </c>
      <c r="AD12" s="16" t="s">
        <v>28</v>
      </c>
      <c r="AE12" s="16" t="s">
        <v>8</v>
      </c>
      <c r="AG12" s="414" t="s">
        <v>284</v>
      </c>
      <c r="AH12" s="414"/>
      <c r="AI12" s="414"/>
      <c r="AJ12" s="414"/>
      <c r="AK12" s="414"/>
      <c r="AL12" s="414"/>
    </row>
    <row r="13" spans="1:39" ht="23.25">
      <c r="A13" s="51">
        <v>45025</v>
      </c>
      <c r="B13" s="50">
        <v>0</v>
      </c>
      <c r="C13" s="50">
        <v>0</v>
      </c>
      <c r="D13" s="52">
        <f t="shared" si="1"/>
        <v>0</v>
      </c>
      <c r="E13" s="7">
        <v>0</v>
      </c>
      <c r="F13" s="7">
        <v>0</v>
      </c>
      <c r="G13" s="52">
        <f t="shared" si="2"/>
        <v>0</v>
      </c>
      <c r="H13" s="50">
        <v>0</v>
      </c>
      <c r="I13" s="50">
        <v>0</v>
      </c>
      <c r="J13" s="34">
        <f t="shared" si="3"/>
        <v>0</v>
      </c>
      <c r="K13" s="50">
        <v>0</v>
      </c>
      <c r="L13" s="50">
        <v>0</v>
      </c>
      <c r="M13" s="52">
        <f t="shared" si="4"/>
        <v>0</v>
      </c>
      <c r="N13" s="50">
        <v>0</v>
      </c>
      <c r="O13" s="50">
        <v>0</v>
      </c>
      <c r="P13" s="52">
        <f t="shared" si="5"/>
        <v>0</v>
      </c>
      <c r="Q13" s="52">
        <f t="shared" si="6"/>
        <v>0</v>
      </c>
      <c r="R13" s="52">
        <f t="shared" si="7"/>
        <v>0</v>
      </c>
      <c r="S13" s="52">
        <f t="shared" si="8"/>
        <v>0</v>
      </c>
      <c r="T13" s="142"/>
      <c r="U13" s="12" t="s">
        <v>10</v>
      </c>
      <c r="V13" s="14" t="s">
        <v>17</v>
      </c>
      <c r="W13" s="14" t="s">
        <v>23</v>
      </c>
      <c r="X13" s="15">
        <v>0.95</v>
      </c>
      <c r="Y13" s="15">
        <v>0.45</v>
      </c>
      <c r="Z13" s="15">
        <v>1.5</v>
      </c>
      <c r="AA13" s="15">
        <v>0</v>
      </c>
      <c r="AB13" s="15">
        <v>3.3</v>
      </c>
      <c r="AC13" s="15">
        <v>1.2</v>
      </c>
      <c r="AD13" s="15">
        <v>0.77</v>
      </c>
      <c r="AE13" s="15">
        <f t="shared" ref="AE13:AE18" si="9">SUM(X13:AD13)</f>
        <v>8.17</v>
      </c>
      <c r="AG13" s="414"/>
      <c r="AH13" s="414"/>
      <c r="AI13" s="414"/>
      <c r="AJ13" s="414"/>
      <c r="AK13" s="414"/>
      <c r="AL13" s="414"/>
    </row>
    <row r="14" spans="1:39" ht="15.75" customHeight="1">
      <c r="A14" s="51">
        <v>45026</v>
      </c>
      <c r="B14" s="50">
        <v>0</v>
      </c>
      <c r="C14" s="50">
        <v>0</v>
      </c>
      <c r="D14" s="52">
        <f t="shared" si="1"/>
        <v>0</v>
      </c>
      <c r="E14" s="7">
        <v>0</v>
      </c>
      <c r="F14" s="7">
        <v>0</v>
      </c>
      <c r="G14" s="52">
        <f t="shared" si="2"/>
        <v>0</v>
      </c>
      <c r="H14" s="50">
        <v>0</v>
      </c>
      <c r="I14" s="50">
        <v>0</v>
      </c>
      <c r="J14" s="34">
        <f t="shared" si="3"/>
        <v>0</v>
      </c>
      <c r="K14" s="50">
        <v>0</v>
      </c>
      <c r="L14" s="50">
        <v>0</v>
      </c>
      <c r="M14" s="52">
        <f t="shared" si="4"/>
        <v>0</v>
      </c>
      <c r="N14" s="50">
        <v>0</v>
      </c>
      <c r="O14" s="50">
        <v>0</v>
      </c>
      <c r="P14" s="52">
        <f t="shared" si="5"/>
        <v>0</v>
      </c>
      <c r="Q14" s="52">
        <f t="shared" si="6"/>
        <v>0</v>
      </c>
      <c r="R14" s="52">
        <f t="shared" si="7"/>
        <v>0</v>
      </c>
      <c r="S14" s="52">
        <f t="shared" si="8"/>
        <v>0</v>
      </c>
      <c r="T14" s="142"/>
      <c r="U14" s="12" t="s">
        <v>11</v>
      </c>
      <c r="V14" s="14" t="s">
        <v>86</v>
      </c>
      <c r="W14" s="14" t="s">
        <v>24</v>
      </c>
      <c r="X14" s="15">
        <v>1.4</v>
      </c>
      <c r="Y14" s="15">
        <v>0</v>
      </c>
      <c r="Z14" s="15">
        <v>1.5</v>
      </c>
      <c r="AA14" s="15">
        <v>3.3</v>
      </c>
      <c r="AB14" s="15">
        <v>0</v>
      </c>
      <c r="AC14" s="15">
        <v>1.2</v>
      </c>
      <c r="AD14" s="15">
        <v>0.77</v>
      </c>
      <c r="AE14" s="15">
        <f t="shared" si="9"/>
        <v>8.17</v>
      </c>
      <c r="AG14" s="414"/>
      <c r="AH14" s="414"/>
      <c r="AI14" s="414"/>
      <c r="AJ14" s="414"/>
      <c r="AK14" s="414"/>
      <c r="AL14" s="414"/>
    </row>
    <row r="15" spans="1:39" ht="23.25">
      <c r="A15" s="51">
        <v>45027</v>
      </c>
      <c r="B15" s="50">
        <v>0</v>
      </c>
      <c r="C15" s="50">
        <v>0</v>
      </c>
      <c r="D15" s="52">
        <f t="shared" si="1"/>
        <v>0</v>
      </c>
      <c r="E15" s="7">
        <v>0</v>
      </c>
      <c r="F15" s="7">
        <v>0</v>
      </c>
      <c r="G15" s="52">
        <f t="shared" si="2"/>
        <v>0</v>
      </c>
      <c r="H15" s="50">
        <v>0</v>
      </c>
      <c r="I15" s="50">
        <v>0</v>
      </c>
      <c r="J15" s="34">
        <f t="shared" si="3"/>
        <v>0</v>
      </c>
      <c r="K15" s="50">
        <v>0</v>
      </c>
      <c r="L15" s="50">
        <v>0</v>
      </c>
      <c r="M15" s="52">
        <f t="shared" si="4"/>
        <v>0</v>
      </c>
      <c r="N15" s="50">
        <v>0</v>
      </c>
      <c r="O15" s="50">
        <v>0</v>
      </c>
      <c r="P15" s="52">
        <f t="shared" si="5"/>
        <v>0</v>
      </c>
      <c r="Q15" s="52">
        <f t="shared" si="6"/>
        <v>0</v>
      </c>
      <c r="R15" s="52">
        <f t="shared" si="7"/>
        <v>0</v>
      </c>
      <c r="S15" s="52">
        <f t="shared" si="8"/>
        <v>0</v>
      </c>
      <c r="T15" s="142"/>
      <c r="U15" s="12" t="s">
        <v>12</v>
      </c>
      <c r="V15" s="14" t="s">
        <v>18</v>
      </c>
      <c r="W15" s="14" t="s">
        <v>23</v>
      </c>
      <c r="X15" s="15">
        <v>0.95</v>
      </c>
      <c r="Y15" s="15">
        <v>0.45</v>
      </c>
      <c r="Z15" s="15">
        <v>1.5</v>
      </c>
      <c r="AA15" s="15">
        <v>3.3</v>
      </c>
      <c r="AB15" s="15">
        <v>0</v>
      </c>
      <c r="AC15" s="15">
        <v>1.2</v>
      </c>
      <c r="AD15" s="15">
        <v>0.77</v>
      </c>
      <c r="AE15" s="15">
        <f t="shared" si="9"/>
        <v>8.17</v>
      </c>
    </row>
    <row r="16" spans="1:39" ht="22.9" customHeight="1">
      <c r="A16" s="51">
        <v>45028</v>
      </c>
      <c r="B16" s="50">
        <v>0</v>
      </c>
      <c r="C16" s="50">
        <v>0</v>
      </c>
      <c r="D16" s="52">
        <f t="shared" si="1"/>
        <v>0</v>
      </c>
      <c r="E16" s="7">
        <v>0</v>
      </c>
      <c r="F16" s="7">
        <v>0</v>
      </c>
      <c r="G16" s="52">
        <f t="shared" si="2"/>
        <v>0</v>
      </c>
      <c r="H16" s="50">
        <v>0</v>
      </c>
      <c r="I16" s="50">
        <v>0</v>
      </c>
      <c r="J16" s="34">
        <f t="shared" si="3"/>
        <v>0</v>
      </c>
      <c r="K16" s="50">
        <v>0</v>
      </c>
      <c r="L16" s="50">
        <v>0</v>
      </c>
      <c r="M16" s="52">
        <f t="shared" si="4"/>
        <v>0</v>
      </c>
      <c r="N16" s="50">
        <v>0</v>
      </c>
      <c r="O16" s="50">
        <v>0</v>
      </c>
      <c r="P16" s="52">
        <f t="shared" si="5"/>
        <v>0</v>
      </c>
      <c r="Q16" s="52">
        <f t="shared" si="6"/>
        <v>0</v>
      </c>
      <c r="R16" s="52">
        <f t="shared" si="7"/>
        <v>0</v>
      </c>
      <c r="S16" s="52">
        <f t="shared" si="8"/>
        <v>0</v>
      </c>
      <c r="T16" s="142"/>
      <c r="U16" s="12" t="s">
        <v>13</v>
      </c>
      <c r="V16" s="14" t="s">
        <v>68</v>
      </c>
      <c r="W16" s="14" t="s">
        <v>24</v>
      </c>
      <c r="X16" s="15">
        <v>1.4</v>
      </c>
      <c r="Y16" s="15">
        <v>0</v>
      </c>
      <c r="Z16" s="15">
        <v>1.5</v>
      </c>
      <c r="AA16" s="15">
        <v>3.3</v>
      </c>
      <c r="AB16" s="15">
        <v>0</v>
      </c>
      <c r="AC16" s="15">
        <v>1.2</v>
      </c>
      <c r="AD16" s="15">
        <v>0.77</v>
      </c>
      <c r="AE16" s="15">
        <f t="shared" si="9"/>
        <v>8.17</v>
      </c>
    </row>
    <row r="17" spans="1:31" ht="14.25" customHeight="1">
      <c r="A17" s="51">
        <v>45029</v>
      </c>
      <c r="B17" s="50">
        <v>0</v>
      </c>
      <c r="C17" s="50">
        <v>0</v>
      </c>
      <c r="D17" s="52">
        <f t="shared" si="1"/>
        <v>0</v>
      </c>
      <c r="E17" s="7">
        <v>0</v>
      </c>
      <c r="F17" s="7">
        <v>0</v>
      </c>
      <c r="G17" s="52">
        <f t="shared" si="2"/>
        <v>0</v>
      </c>
      <c r="H17" s="50">
        <v>0</v>
      </c>
      <c r="I17" s="50">
        <v>0</v>
      </c>
      <c r="J17" s="34">
        <f t="shared" si="3"/>
        <v>0</v>
      </c>
      <c r="K17" s="50">
        <v>0</v>
      </c>
      <c r="L17" s="50">
        <v>0</v>
      </c>
      <c r="M17" s="52">
        <f t="shared" si="4"/>
        <v>0</v>
      </c>
      <c r="N17" s="50">
        <v>0</v>
      </c>
      <c r="O17" s="50">
        <v>0</v>
      </c>
      <c r="P17" s="52">
        <f t="shared" si="5"/>
        <v>0</v>
      </c>
      <c r="Q17" s="52">
        <f t="shared" si="6"/>
        <v>0</v>
      </c>
      <c r="R17" s="52">
        <f t="shared" si="7"/>
        <v>0</v>
      </c>
      <c r="S17" s="52">
        <f t="shared" si="8"/>
        <v>0</v>
      </c>
      <c r="T17" s="142"/>
      <c r="U17" s="12" t="s">
        <v>14</v>
      </c>
      <c r="V17" s="14" t="s">
        <v>18</v>
      </c>
      <c r="W17" s="14" t="s">
        <v>23</v>
      </c>
      <c r="X17" s="15">
        <v>0.95</v>
      </c>
      <c r="Y17" s="15">
        <v>0.45</v>
      </c>
      <c r="Z17" s="15">
        <v>1.5</v>
      </c>
      <c r="AA17" s="15">
        <v>3.3</v>
      </c>
      <c r="AB17" s="15">
        <v>0</v>
      </c>
      <c r="AC17" s="15">
        <v>1.2</v>
      </c>
      <c r="AD17" s="15">
        <v>0.77</v>
      </c>
      <c r="AE17" s="15">
        <f t="shared" si="9"/>
        <v>8.17</v>
      </c>
    </row>
    <row r="18" spans="1:31" ht="14.45" customHeight="1">
      <c r="A18" s="51">
        <v>45030</v>
      </c>
      <c r="B18" s="50">
        <v>0</v>
      </c>
      <c r="C18" s="50">
        <v>0</v>
      </c>
      <c r="D18" s="52">
        <f t="shared" si="1"/>
        <v>0</v>
      </c>
      <c r="E18" s="7">
        <v>0</v>
      </c>
      <c r="F18" s="7">
        <v>0</v>
      </c>
      <c r="G18" s="52">
        <f t="shared" si="2"/>
        <v>0</v>
      </c>
      <c r="H18" s="50">
        <v>0</v>
      </c>
      <c r="I18" s="50">
        <v>0</v>
      </c>
      <c r="J18" s="34">
        <f t="shared" si="3"/>
        <v>0</v>
      </c>
      <c r="K18" s="50">
        <v>0</v>
      </c>
      <c r="L18" s="50">
        <v>0</v>
      </c>
      <c r="M18" s="52">
        <f t="shared" si="4"/>
        <v>0</v>
      </c>
      <c r="N18" s="50">
        <v>0</v>
      </c>
      <c r="O18" s="50">
        <v>0</v>
      </c>
      <c r="P18" s="52">
        <f t="shared" si="5"/>
        <v>0</v>
      </c>
      <c r="Q18" s="52">
        <f t="shared" si="6"/>
        <v>0</v>
      </c>
      <c r="R18" s="52">
        <f t="shared" si="7"/>
        <v>0</v>
      </c>
      <c r="S18" s="52">
        <f t="shared" si="8"/>
        <v>0</v>
      </c>
      <c r="T18" s="142"/>
      <c r="U18" s="12" t="s">
        <v>15</v>
      </c>
      <c r="V18" s="14" t="s">
        <v>17</v>
      </c>
      <c r="W18" s="14" t="s">
        <v>23</v>
      </c>
      <c r="X18" s="15">
        <v>0.95</v>
      </c>
      <c r="Y18" s="15">
        <v>0.45</v>
      </c>
      <c r="Z18" s="15">
        <v>1.5</v>
      </c>
      <c r="AA18" s="15">
        <v>0</v>
      </c>
      <c r="AB18" s="15">
        <v>3.3</v>
      </c>
      <c r="AC18" s="15">
        <v>1.2</v>
      </c>
      <c r="AD18" s="15">
        <v>0.77</v>
      </c>
      <c r="AE18" s="15">
        <f t="shared" si="9"/>
        <v>8.17</v>
      </c>
    </row>
    <row r="19" spans="1:31">
      <c r="A19" s="51">
        <v>45031</v>
      </c>
      <c r="B19" s="50">
        <v>0</v>
      </c>
      <c r="C19" s="50">
        <v>0</v>
      </c>
      <c r="D19" s="52">
        <f t="shared" si="1"/>
        <v>0</v>
      </c>
      <c r="E19" s="7">
        <v>0</v>
      </c>
      <c r="F19" s="7">
        <v>0</v>
      </c>
      <c r="G19" s="52">
        <f t="shared" si="2"/>
        <v>0</v>
      </c>
      <c r="H19" s="50">
        <v>0</v>
      </c>
      <c r="I19" s="50">
        <v>0</v>
      </c>
      <c r="J19" s="34">
        <f t="shared" si="3"/>
        <v>0</v>
      </c>
      <c r="K19" s="50">
        <v>0</v>
      </c>
      <c r="L19" s="50">
        <v>0</v>
      </c>
      <c r="M19" s="52">
        <f t="shared" si="4"/>
        <v>0</v>
      </c>
      <c r="N19" s="50">
        <v>0</v>
      </c>
      <c r="O19" s="50">
        <v>0</v>
      </c>
      <c r="P19" s="52">
        <f t="shared" si="5"/>
        <v>0</v>
      </c>
      <c r="Q19" s="52">
        <f t="shared" si="6"/>
        <v>0</v>
      </c>
      <c r="R19" s="52">
        <f t="shared" si="7"/>
        <v>0</v>
      </c>
      <c r="S19" s="52">
        <f t="shared" si="8"/>
        <v>0</v>
      </c>
      <c r="T19" s="142"/>
      <c r="U19" s="293" t="s">
        <v>102</v>
      </c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</row>
    <row r="20" spans="1:31" ht="15" customHeight="1">
      <c r="A20" s="51">
        <v>45032</v>
      </c>
      <c r="B20" s="50">
        <v>0</v>
      </c>
      <c r="C20" s="50">
        <v>0</v>
      </c>
      <c r="D20" s="52">
        <f t="shared" si="1"/>
        <v>0</v>
      </c>
      <c r="E20" s="7">
        <v>0</v>
      </c>
      <c r="F20" s="7">
        <v>0</v>
      </c>
      <c r="G20" s="52">
        <f t="shared" si="2"/>
        <v>0</v>
      </c>
      <c r="H20" s="50">
        <v>0</v>
      </c>
      <c r="I20" s="50">
        <v>0</v>
      </c>
      <c r="J20" s="34">
        <f t="shared" si="3"/>
        <v>0</v>
      </c>
      <c r="K20" s="50">
        <v>0</v>
      </c>
      <c r="L20" s="50">
        <v>0</v>
      </c>
      <c r="M20" s="52">
        <f t="shared" si="4"/>
        <v>0</v>
      </c>
      <c r="N20" s="50">
        <v>0</v>
      </c>
      <c r="O20" s="50">
        <v>0</v>
      </c>
      <c r="P20" s="52">
        <f t="shared" si="5"/>
        <v>0</v>
      </c>
      <c r="Q20" s="52">
        <f t="shared" si="6"/>
        <v>0</v>
      </c>
      <c r="R20" s="52">
        <f t="shared" si="7"/>
        <v>0</v>
      </c>
      <c r="S20" s="52">
        <f t="shared" si="8"/>
        <v>0</v>
      </c>
      <c r="T20" s="142"/>
      <c r="U20" s="294" t="s">
        <v>55</v>
      </c>
      <c r="V20" s="294" t="s">
        <v>56</v>
      </c>
      <c r="W20" s="286" t="s">
        <v>34</v>
      </c>
      <c r="X20" s="287"/>
      <c r="Y20" s="287"/>
      <c r="Z20" s="287"/>
      <c r="AA20" s="287"/>
      <c r="AB20" s="287"/>
      <c r="AC20" s="287"/>
      <c r="AD20" s="287"/>
      <c r="AE20" s="288"/>
    </row>
    <row r="21" spans="1:31" ht="22.15" customHeight="1">
      <c r="A21" s="51">
        <v>45033</v>
      </c>
      <c r="B21" s="50">
        <v>0</v>
      </c>
      <c r="C21" s="50">
        <v>0</v>
      </c>
      <c r="D21" s="52">
        <f t="shared" si="1"/>
        <v>0</v>
      </c>
      <c r="E21" s="7">
        <v>0</v>
      </c>
      <c r="F21" s="7">
        <v>0</v>
      </c>
      <c r="G21" s="52">
        <f t="shared" si="2"/>
        <v>0</v>
      </c>
      <c r="H21" s="50">
        <v>0</v>
      </c>
      <c r="I21" s="50">
        <v>0</v>
      </c>
      <c r="J21" s="34">
        <f t="shared" si="3"/>
        <v>0</v>
      </c>
      <c r="K21" s="50">
        <v>0</v>
      </c>
      <c r="L21" s="50">
        <v>0</v>
      </c>
      <c r="M21" s="52">
        <f t="shared" si="4"/>
        <v>0</v>
      </c>
      <c r="N21" s="50">
        <v>0</v>
      </c>
      <c r="O21" s="50">
        <v>0</v>
      </c>
      <c r="P21" s="52">
        <f t="shared" si="5"/>
        <v>0</v>
      </c>
      <c r="Q21" s="52">
        <f t="shared" si="6"/>
        <v>0</v>
      </c>
      <c r="R21" s="52">
        <f t="shared" si="7"/>
        <v>0</v>
      </c>
      <c r="S21" s="52">
        <f t="shared" si="8"/>
        <v>0</v>
      </c>
      <c r="T21" s="142"/>
      <c r="U21" s="295"/>
      <c r="V21" s="295"/>
      <c r="W21" s="143" t="s">
        <v>39</v>
      </c>
      <c r="X21" s="143" t="s">
        <v>58</v>
      </c>
      <c r="Y21" s="143" t="s">
        <v>30</v>
      </c>
      <c r="Z21" s="286" t="s">
        <v>60</v>
      </c>
      <c r="AA21" s="288"/>
      <c r="AB21" s="143" t="s">
        <v>59</v>
      </c>
      <c r="AC21" s="143" t="s">
        <v>57</v>
      </c>
      <c r="AD21" s="286" t="s">
        <v>61</v>
      </c>
      <c r="AE21" s="288"/>
    </row>
    <row r="22" spans="1:31" ht="23.25">
      <c r="A22" s="51">
        <v>45034</v>
      </c>
      <c r="B22" s="50">
        <v>0</v>
      </c>
      <c r="C22" s="50">
        <v>0</v>
      </c>
      <c r="D22" s="52">
        <f t="shared" si="1"/>
        <v>0</v>
      </c>
      <c r="E22" s="7">
        <v>0</v>
      </c>
      <c r="F22" s="7">
        <v>0</v>
      </c>
      <c r="G22" s="52">
        <f t="shared" si="2"/>
        <v>0</v>
      </c>
      <c r="H22" s="50">
        <v>0</v>
      </c>
      <c r="I22" s="50">
        <v>0</v>
      </c>
      <c r="J22" s="34">
        <f t="shared" si="3"/>
        <v>0</v>
      </c>
      <c r="K22" s="50">
        <v>0</v>
      </c>
      <c r="L22" s="50">
        <v>0</v>
      </c>
      <c r="M22" s="52">
        <f t="shared" si="4"/>
        <v>0</v>
      </c>
      <c r="N22" s="50">
        <v>0</v>
      </c>
      <c r="O22" s="50">
        <v>0</v>
      </c>
      <c r="P22" s="52">
        <f t="shared" si="5"/>
        <v>0</v>
      </c>
      <c r="Q22" s="52">
        <f t="shared" si="6"/>
        <v>0</v>
      </c>
      <c r="R22" s="52">
        <f t="shared" si="7"/>
        <v>0</v>
      </c>
      <c r="S22" s="52">
        <f t="shared" si="8"/>
        <v>0</v>
      </c>
      <c r="T22" s="142"/>
      <c r="U22" s="144" t="str">
        <f>'fill initial data data'!C26</f>
        <v>vizsy 2023</v>
      </c>
      <c r="V22" s="145">
        <f>'fill initial data data'!C37</f>
        <v>0</v>
      </c>
      <c r="W22" s="146">
        <f>'fill initial data data'!D3</f>
        <v>0</v>
      </c>
      <c r="X22" s="146">
        <f>'ps  blank 23 page 10,12--- '!J37</f>
        <v>0</v>
      </c>
      <c r="Y22" s="146">
        <f>'ps  blank 23 page 10,12--- '!I37</f>
        <v>0</v>
      </c>
      <c r="Z22" s="289">
        <f>W22+X22+Y22</f>
        <v>0</v>
      </c>
      <c r="AA22" s="290"/>
      <c r="AB22" s="146"/>
      <c r="AC22" s="146">
        <f>'ps  blank 23 page 10,12--- '!K37</f>
        <v>0</v>
      </c>
      <c r="AD22" s="289">
        <f>Z22-AC22</f>
        <v>0</v>
      </c>
      <c r="AE22" s="290"/>
    </row>
    <row r="23" spans="1:31">
      <c r="A23" s="51">
        <v>45035</v>
      </c>
      <c r="B23" s="50">
        <v>0</v>
      </c>
      <c r="C23" s="50">
        <v>0</v>
      </c>
      <c r="D23" s="52">
        <f t="shared" si="1"/>
        <v>0</v>
      </c>
      <c r="E23" s="7">
        <v>0</v>
      </c>
      <c r="F23" s="7">
        <v>0</v>
      </c>
      <c r="G23" s="52">
        <f t="shared" si="2"/>
        <v>0</v>
      </c>
      <c r="H23" s="50">
        <v>0</v>
      </c>
      <c r="I23" s="50">
        <v>0</v>
      </c>
      <c r="J23" s="34">
        <f t="shared" si="3"/>
        <v>0</v>
      </c>
      <c r="K23" s="50">
        <v>0</v>
      </c>
      <c r="L23" s="50">
        <v>0</v>
      </c>
      <c r="M23" s="52">
        <f t="shared" si="4"/>
        <v>0</v>
      </c>
      <c r="N23" s="50">
        <v>0</v>
      </c>
      <c r="O23" s="50">
        <v>0</v>
      </c>
      <c r="P23" s="52">
        <f t="shared" si="5"/>
        <v>0</v>
      </c>
      <c r="Q23" s="52">
        <f t="shared" si="6"/>
        <v>0</v>
      </c>
      <c r="R23" s="52">
        <f t="shared" si="7"/>
        <v>0</v>
      </c>
      <c r="S23" s="52">
        <f t="shared" si="8"/>
        <v>0</v>
      </c>
      <c r="T23" s="142"/>
      <c r="U23" s="147"/>
      <c r="V23" s="147"/>
      <c r="W23" s="148"/>
      <c r="X23" s="148"/>
      <c r="Y23" s="148"/>
      <c r="Z23" s="148"/>
      <c r="AA23" s="148"/>
      <c r="AB23" s="148"/>
      <c r="AC23" s="148"/>
      <c r="AD23" s="148"/>
      <c r="AE23" s="148"/>
    </row>
    <row r="24" spans="1:31" ht="12.6" customHeight="1">
      <c r="A24" s="51">
        <v>45036</v>
      </c>
      <c r="B24" s="50">
        <v>0</v>
      </c>
      <c r="C24" s="50">
        <v>0</v>
      </c>
      <c r="D24" s="52">
        <f t="shared" si="1"/>
        <v>0</v>
      </c>
      <c r="E24" s="7">
        <v>0</v>
      </c>
      <c r="F24" s="7">
        <v>0</v>
      </c>
      <c r="G24" s="52">
        <f t="shared" si="2"/>
        <v>0</v>
      </c>
      <c r="H24" s="50">
        <v>0</v>
      </c>
      <c r="I24" s="50">
        <v>0</v>
      </c>
      <c r="J24" s="34">
        <f t="shared" si="3"/>
        <v>0</v>
      </c>
      <c r="K24" s="50">
        <v>0</v>
      </c>
      <c r="L24" s="50">
        <v>0</v>
      </c>
      <c r="M24" s="52">
        <f t="shared" si="4"/>
        <v>0</v>
      </c>
      <c r="N24" s="50">
        <v>0</v>
      </c>
      <c r="O24" s="50">
        <v>0</v>
      </c>
      <c r="P24" s="52">
        <f t="shared" si="5"/>
        <v>0</v>
      </c>
      <c r="Q24" s="52">
        <f t="shared" si="6"/>
        <v>0</v>
      </c>
      <c r="R24" s="52">
        <f t="shared" si="7"/>
        <v>0</v>
      </c>
      <c r="S24" s="52">
        <f t="shared" si="8"/>
        <v>0</v>
      </c>
      <c r="T24" s="142"/>
      <c r="U24" s="291" t="s">
        <v>55</v>
      </c>
      <c r="V24" s="291" t="s">
        <v>56</v>
      </c>
      <c r="W24" s="286" t="s">
        <v>38</v>
      </c>
      <c r="X24" s="287"/>
      <c r="Y24" s="287"/>
      <c r="Z24" s="287"/>
      <c r="AA24" s="287"/>
      <c r="AB24" s="287"/>
      <c r="AC24" s="287"/>
      <c r="AD24" s="287"/>
      <c r="AE24" s="288"/>
    </row>
    <row r="25" spans="1:31" ht="20.45" customHeight="1">
      <c r="A25" s="51">
        <v>45037</v>
      </c>
      <c r="B25" s="50">
        <v>0</v>
      </c>
      <c r="C25" s="50">
        <v>0</v>
      </c>
      <c r="D25" s="52">
        <f t="shared" si="1"/>
        <v>0</v>
      </c>
      <c r="E25" s="7">
        <v>0</v>
      </c>
      <c r="F25" s="7">
        <v>0</v>
      </c>
      <c r="G25" s="52">
        <f t="shared" si="2"/>
        <v>0</v>
      </c>
      <c r="H25" s="50">
        <v>0</v>
      </c>
      <c r="I25" s="50">
        <v>0</v>
      </c>
      <c r="J25" s="34">
        <f t="shared" si="3"/>
        <v>0</v>
      </c>
      <c r="K25" s="50">
        <v>0</v>
      </c>
      <c r="L25" s="50">
        <v>0</v>
      </c>
      <c r="M25" s="52">
        <f t="shared" si="4"/>
        <v>0</v>
      </c>
      <c r="N25" s="50">
        <v>0</v>
      </c>
      <c r="O25" s="50">
        <v>0</v>
      </c>
      <c r="P25" s="52">
        <f t="shared" si="5"/>
        <v>0</v>
      </c>
      <c r="Q25" s="52">
        <f t="shared" si="6"/>
        <v>0</v>
      </c>
      <c r="R25" s="52">
        <f t="shared" si="7"/>
        <v>0</v>
      </c>
      <c r="S25" s="52">
        <f t="shared" si="8"/>
        <v>0</v>
      </c>
      <c r="T25" s="142"/>
      <c r="U25" s="292"/>
      <c r="V25" s="292"/>
      <c r="W25" s="143" t="s">
        <v>39</v>
      </c>
      <c r="X25" s="143" t="s">
        <v>58</v>
      </c>
      <c r="Y25" s="143" t="s">
        <v>30</v>
      </c>
      <c r="Z25" s="286" t="s">
        <v>60</v>
      </c>
      <c r="AA25" s="288"/>
      <c r="AB25" s="143" t="s">
        <v>59</v>
      </c>
      <c r="AC25" s="143" t="s">
        <v>57</v>
      </c>
      <c r="AD25" s="286" t="s">
        <v>61</v>
      </c>
      <c r="AE25" s="288"/>
    </row>
    <row r="26" spans="1:31" ht="13.15" customHeight="1">
      <c r="A26" s="51">
        <v>45038</v>
      </c>
      <c r="B26" s="50">
        <v>0</v>
      </c>
      <c r="C26" s="50">
        <v>0</v>
      </c>
      <c r="D26" s="52">
        <f t="shared" si="1"/>
        <v>0</v>
      </c>
      <c r="E26" s="7">
        <v>0</v>
      </c>
      <c r="F26" s="7">
        <v>0</v>
      </c>
      <c r="G26" s="52">
        <f t="shared" si="2"/>
        <v>0</v>
      </c>
      <c r="H26" s="50">
        <v>0</v>
      </c>
      <c r="I26" s="50">
        <v>0</v>
      </c>
      <c r="J26" s="34">
        <f t="shared" si="3"/>
        <v>0</v>
      </c>
      <c r="K26" s="50">
        <v>0</v>
      </c>
      <c r="L26" s="50">
        <v>0</v>
      </c>
      <c r="M26" s="52">
        <f t="shared" si="4"/>
        <v>0</v>
      </c>
      <c r="N26" s="50">
        <v>0</v>
      </c>
      <c r="O26" s="50">
        <v>0</v>
      </c>
      <c r="P26" s="52">
        <f t="shared" si="5"/>
        <v>0</v>
      </c>
      <c r="Q26" s="52">
        <f t="shared" si="6"/>
        <v>0</v>
      </c>
      <c r="R26" s="52">
        <f t="shared" si="7"/>
        <v>0</v>
      </c>
      <c r="S26" s="52">
        <f t="shared" si="8"/>
        <v>0</v>
      </c>
      <c r="T26" s="142"/>
      <c r="U26" s="144" t="str">
        <f>'fill initial data data'!C26</f>
        <v>vizsy 2023</v>
      </c>
      <c r="V26" s="145">
        <f>'fill initial data data'!C37</f>
        <v>0</v>
      </c>
      <c r="W26" s="149">
        <f>'fill initial data data'!D4</f>
        <v>0</v>
      </c>
      <c r="X26" s="149">
        <f>'ps  blank 23 page 10,12--- '!O37</f>
        <v>0</v>
      </c>
      <c r="Y26" s="149">
        <f>'ps  blank 23 page 10,12--- '!N37</f>
        <v>0</v>
      </c>
      <c r="Z26" s="284">
        <f>W26+X26+Y26</f>
        <v>0</v>
      </c>
      <c r="AA26" s="285"/>
      <c r="AB26" s="149"/>
      <c r="AC26" s="149">
        <f>'ps  blank 23 page 10,12--- '!P37</f>
        <v>0</v>
      </c>
      <c r="AD26" s="284">
        <f>Z26-AC26</f>
        <v>0</v>
      </c>
      <c r="AE26" s="285"/>
    </row>
    <row r="27" spans="1:31" ht="13.15" customHeight="1">
      <c r="A27" s="51">
        <v>45039</v>
      </c>
      <c r="B27" s="50">
        <v>0</v>
      </c>
      <c r="C27" s="50">
        <v>0</v>
      </c>
      <c r="D27" s="52">
        <f t="shared" si="1"/>
        <v>0</v>
      </c>
      <c r="E27" s="7">
        <v>0</v>
      </c>
      <c r="F27" s="7">
        <v>0</v>
      </c>
      <c r="G27" s="52">
        <f t="shared" si="2"/>
        <v>0</v>
      </c>
      <c r="H27" s="50">
        <v>0</v>
      </c>
      <c r="I27" s="50">
        <v>0</v>
      </c>
      <c r="J27" s="34">
        <f t="shared" si="3"/>
        <v>0</v>
      </c>
      <c r="K27" s="50">
        <v>0</v>
      </c>
      <c r="L27" s="50">
        <v>0</v>
      </c>
      <c r="M27" s="52">
        <f t="shared" si="4"/>
        <v>0</v>
      </c>
      <c r="N27" s="50">
        <v>0</v>
      </c>
      <c r="O27" s="50">
        <v>0</v>
      </c>
      <c r="P27" s="52">
        <f t="shared" si="5"/>
        <v>0</v>
      </c>
      <c r="Q27" s="52">
        <f t="shared" si="6"/>
        <v>0</v>
      </c>
      <c r="R27" s="52">
        <f t="shared" si="7"/>
        <v>0</v>
      </c>
      <c r="S27" s="52">
        <f t="shared" si="8"/>
        <v>0</v>
      </c>
      <c r="T27" s="142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ht="13.15" customHeight="1">
      <c r="A28" s="51">
        <v>45040</v>
      </c>
      <c r="B28" s="50">
        <v>0</v>
      </c>
      <c r="C28" s="50">
        <v>0</v>
      </c>
      <c r="D28" s="52">
        <f t="shared" si="1"/>
        <v>0</v>
      </c>
      <c r="E28" s="7">
        <v>0</v>
      </c>
      <c r="F28" s="7">
        <v>0</v>
      </c>
      <c r="G28" s="52">
        <f t="shared" si="2"/>
        <v>0</v>
      </c>
      <c r="H28" s="50">
        <v>0</v>
      </c>
      <c r="I28" s="50">
        <v>0</v>
      </c>
      <c r="J28" s="34">
        <f t="shared" si="3"/>
        <v>0</v>
      </c>
      <c r="K28" s="50">
        <v>0</v>
      </c>
      <c r="L28" s="50">
        <v>0</v>
      </c>
      <c r="M28" s="52">
        <f t="shared" si="4"/>
        <v>0</v>
      </c>
      <c r="N28" s="50">
        <v>0</v>
      </c>
      <c r="O28" s="50">
        <v>0</v>
      </c>
      <c r="P28" s="52">
        <f t="shared" si="5"/>
        <v>0</v>
      </c>
      <c r="Q28" s="52">
        <f t="shared" si="6"/>
        <v>0</v>
      </c>
      <c r="R28" s="52">
        <f t="shared" si="7"/>
        <v>0</v>
      </c>
      <c r="S28" s="52">
        <f t="shared" si="8"/>
        <v>0</v>
      </c>
      <c r="T28" s="142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</row>
    <row r="29" spans="1:31" ht="13.15" customHeight="1">
      <c r="A29" s="51">
        <v>45041</v>
      </c>
      <c r="B29" s="50">
        <v>0</v>
      </c>
      <c r="C29" s="50">
        <v>0</v>
      </c>
      <c r="D29" s="52">
        <f t="shared" si="1"/>
        <v>0</v>
      </c>
      <c r="E29" s="7">
        <v>0</v>
      </c>
      <c r="F29" s="7">
        <v>0</v>
      </c>
      <c r="G29" s="52">
        <f t="shared" si="2"/>
        <v>0</v>
      </c>
      <c r="H29" s="50">
        <v>0</v>
      </c>
      <c r="I29" s="50">
        <v>0</v>
      </c>
      <c r="J29" s="34">
        <f t="shared" si="3"/>
        <v>0</v>
      </c>
      <c r="K29" s="50">
        <v>0</v>
      </c>
      <c r="L29" s="50">
        <v>0</v>
      </c>
      <c r="M29" s="52">
        <f t="shared" si="4"/>
        <v>0</v>
      </c>
      <c r="N29" s="50">
        <v>0</v>
      </c>
      <c r="O29" s="50">
        <v>0</v>
      </c>
      <c r="P29" s="52">
        <f t="shared" si="5"/>
        <v>0</v>
      </c>
      <c r="Q29" s="52">
        <f t="shared" si="6"/>
        <v>0</v>
      </c>
      <c r="R29" s="52">
        <f t="shared" si="7"/>
        <v>0</v>
      </c>
      <c r="S29" s="52">
        <f t="shared" si="8"/>
        <v>0</v>
      </c>
      <c r="T29" s="142"/>
      <c r="U29" s="286" t="s">
        <v>34</v>
      </c>
      <c r="V29" s="287"/>
      <c r="W29" s="288"/>
      <c r="X29" s="286" t="s">
        <v>38</v>
      </c>
      <c r="Y29" s="287"/>
      <c r="Z29" s="288"/>
      <c r="AA29" s="286" t="s">
        <v>62</v>
      </c>
      <c r="AB29" s="287"/>
      <c r="AC29" s="288"/>
      <c r="AD29" s="286" t="s">
        <v>63</v>
      </c>
      <c r="AE29" s="288"/>
    </row>
    <row r="30" spans="1:31" ht="13.15" customHeight="1">
      <c r="A30" s="51">
        <v>45042</v>
      </c>
      <c r="B30" s="50">
        <v>0</v>
      </c>
      <c r="C30" s="50">
        <v>0</v>
      </c>
      <c r="D30" s="52">
        <f t="shared" si="1"/>
        <v>0</v>
      </c>
      <c r="E30" s="7">
        <v>0</v>
      </c>
      <c r="F30" s="7">
        <v>0</v>
      </c>
      <c r="G30" s="52">
        <f t="shared" si="2"/>
        <v>0</v>
      </c>
      <c r="H30" s="50">
        <v>0</v>
      </c>
      <c r="I30" s="50">
        <v>0</v>
      </c>
      <c r="J30" s="34">
        <f t="shared" si="3"/>
        <v>0</v>
      </c>
      <c r="K30" s="50">
        <v>0</v>
      </c>
      <c r="L30" s="50">
        <v>0</v>
      </c>
      <c r="M30" s="52">
        <f t="shared" si="4"/>
        <v>0</v>
      </c>
      <c r="N30" s="50">
        <v>0</v>
      </c>
      <c r="O30" s="50">
        <v>0</v>
      </c>
      <c r="P30" s="52">
        <f t="shared" si="5"/>
        <v>0</v>
      </c>
      <c r="Q30" s="52">
        <f t="shared" si="6"/>
        <v>0</v>
      </c>
      <c r="R30" s="52">
        <f t="shared" si="7"/>
        <v>0</v>
      </c>
      <c r="S30" s="52">
        <f t="shared" si="8"/>
        <v>0</v>
      </c>
      <c r="T30" s="142"/>
      <c r="U30" s="150" t="s">
        <v>64</v>
      </c>
      <c r="V30" s="150" t="s">
        <v>57</v>
      </c>
      <c r="W30" s="150" t="s">
        <v>65</v>
      </c>
      <c r="X30" s="150" t="s">
        <v>64</v>
      </c>
      <c r="Y30" s="150" t="s">
        <v>57</v>
      </c>
      <c r="Z30" s="150" t="s">
        <v>65</v>
      </c>
      <c r="AA30" s="150" t="s">
        <v>64</v>
      </c>
      <c r="AB30" s="150" t="s">
        <v>57</v>
      </c>
      <c r="AC30" s="150" t="s">
        <v>65</v>
      </c>
      <c r="AD30" s="143" t="s">
        <v>66</v>
      </c>
      <c r="AE30" s="143" t="s">
        <v>67</v>
      </c>
    </row>
    <row r="31" spans="1:31" ht="13.15" customHeight="1">
      <c r="A31" s="51">
        <v>45043</v>
      </c>
      <c r="B31" s="50">
        <v>0</v>
      </c>
      <c r="C31" s="50">
        <v>0</v>
      </c>
      <c r="D31" s="52">
        <f t="shared" si="1"/>
        <v>0</v>
      </c>
      <c r="E31" s="7">
        <v>0</v>
      </c>
      <c r="F31" s="7">
        <v>0</v>
      </c>
      <c r="G31" s="52">
        <f t="shared" si="2"/>
        <v>0</v>
      </c>
      <c r="H31" s="50">
        <v>0</v>
      </c>
      <c r="I31" s="50">
        <v>0</v>
      </c>
      <c r="J31" s="34">
        <f t="shared" si="3"/>
        <v>0</v>
      </c>
      <c r="K31" s="50">
        <v>0</v>
      </c>
      <c r="L31" s="50">
        <v>0</v>
      </c>
      <c r="M31" s="52">
        <f t="shared" si="4"/>
        <v>0</v>
      </c>
      <c r="N31" s="50">
        <v>0</v>
      </c>
      <c r="O31" s="50">
        <v>0</v>
      </c>
      <c r="P31" s="52">
        <f t="shared" si="5"/>
        <v>0</v>
      </c>
      <c r="Q31" s="52">
        <f t="shared" si="6"/>
        <v>0</v>
      </c>
      <c r="R31" s="52">
        <f t="shared" si="7"/>
        <v>0</v>
      </c>
      <c r="S31" s="52">
        <f t="shared" si="8"/>
        <v>0</v>
      </c>
      <c r="T31" s="142"/>
      <c r="U31" s="149">
        <f>Z22</f>
        <v>0</v>
      </c>
      <c r="V31" s="149">
        <f>AC22</f>
        <v>0</v>
      </c>
      <c r="W31" s="149">
        <f>AD22</f>
        <v>0</v>
      </c>
      <c r="X31" s="149">
        <f>Z26</f>
        <v>0</v>
      </c>
      <c r="Y31" s="149">
        <f>AC26</f>
        <v>0</v>
      </c>
      <c r="Z31" s="149">
        <f>AD26</f>
        <v>0</v>
      </c>
      <c r="AA31" s="149">
        <f>'fill initial data data'!D7+'fill initial data data'!D8</f>
        <v>0</v>
      </c>
      <c r="AB31" s="149">
        <f>'ps  blank 23 page 10,12--- '!AB37</f>
        <v>0</v>
      </c>
      <c r="AC31" s="149">
        <f>AA31-AB31</f>
        <v>0</v>
      </c>
      <c r="AD31" s="149">
        <f>'fill initial data data'!D9</f>
        <v>0</v>
      </c>
      <c r="AE31" s="149">
        <f>'fill initial data data'!D11-'fill initial data data'!D9-'fill initial data data'!D10</f>
        <v>0</v>
      </c>
    </row>
    <row r="32" spans="1:31" ht="13.15" customHeight="1">
      <c r="A32" s="51">
        <v>45044</v>
      </c>
      <c r="B32" s="50">
        <v>0</v>
      </c>
      <c r="C32" s="50">
        <v>0</v>
      </c>
      <c r="D32" s="52">
        <f t="shared" si="1"/>
        <v>0</v>
      </c>
      <c r="E32" s="7">
        <v>0</v>
      </c>
      <c r="F32" s="7">
        <v>0</v>
      </c>
      <c r="G32" s="52">
        <f t="shared" si="2"/>
        <v>0</v>
      </c>
      <c r="H32" s="50">
        <v>0</v>
      </c>
      <c r="I32" s="50">
        <v>0</v>
      </c>
      <c r="J32" s="34">
        <f t="shared" si="3"/>
        <v>0</v>
      </c>
      <c r="K32" s="50">
        <v>0</v>
      </c>
      <c r="L32" s="50">
        <v>0</v>
      </c>
      <c r="M32" s="52">
        <f t="shared" si="4"/>
        <v>0</v>
      </c>
      <c r="N32" s="50">
        <v>0</v>
      </c>
      <c r="O32" s="50">
        <v>0</v>
      </c>
      <c r="P32" s="52">
        <f t="shared" si="5"/>
        <v>0</v>
      </c>
      <c r="Q32" s="52">
        <f t="shared" si="6"/>
        <v>0</v>
      </c>
      <c r="R32" s="52">
        <f t="shared" si="7"/>
        <v>0</v>
      </c>
      <c r="S32" s="52">
        <f t="shared" si="8"/>
        <v>0</v>
      </c>
      <c r="T32" s="142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</row>
    <row r="33" spans="1:33" ht="13.15" customHeight="1">
      <c r="A33" s="51">
        <v>45045</v>
      </c>
      <c r="B33" s="50">
        <v>0</v>
      </c>
      <c r="C33" s="50">
        <v>0</v>
      </c>
      <c r="D33" s="52">
        <f t="shared" si="1"/>
        <v>0</v>
      </c>
      <c r="E33" s="7">
        <v>0</v>
      </c>
      <c r="F33" s="7">
        <v>0</v>
      </c>
      <c r="G33" s="52">
        <f t="shared" si="2"/>
        <v>0</v>
      </c>
      <c r="H33" s="50">
        <v>0</v>
      </c>
      <c r="I33" s="50">
        <v>0</v>
      </c>
      <c r="J33" s="34">
        <f t="shared" si="3"/>
        <v>0</v>
      </c>
      <c r="K33" s="50">
        <v>0</v>
      </c>
      <c r="L33" s="50">
        <v>0</v>
      </c>
      <c r="M33" s="52">
        <f t="shared" si="4"/>
        <v>0</v>
      </c>
      <c r="N33" s="50">
        <v>0</v>
      </c>
      <c r="O33" s="50">
        <v>0</v>
      </c>
      <c r="P33" s="52">
        <f t="shared" si="5"/>
        <v>0</v>
      </c>
      <c r="Q33" s="52">
        <f t="shared" si="6"/>
        <v>0</v>
      </c>
      <c r="R33" s="52">
        <f t="shared" si="7"/>
        <v>0</v>
      </c>
      <c r="S33" s="52">
        <f t="shared" si="8"/>
        <v>0</v>
      </c>
      <c r="T33" s="142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3" ht="13.15" customHeight="1">
      <c r="A34" s="51">
        <v>45046</v>
      </c>
      <c r="B34" s="50">
        <v>0</v>
      </c>
      <c r="C34" s="50">
        <v>0</v>
      </c>
      <c r="D34" s="52">
        <f t="shared" si="1"/>
        <v>0</v>
      </c>
      <c r="E34" s="7">
        <v>0</v>
      </c>
      <c r="F34" s="7">
        <v>0</v>
      </c>
      <c r="G34" s="52">
        <f t="shared" si="2"/>
        <v>0</v>
      </c>
      <c r="H34" s="50">
        <v>0</v>
      </c>
      <c r="I34" s="50">
        <v>0</v>
      </c>
      <c r="J34" s="34">
        <f t="shared" si="3"/>
        <v>0</v>
      </c>
      <c r="K34" s="50">
        <v>0</v>
      </c>
      <c r="L34" s="50">
        <v>0</v>
      </c>
      <c r="M34" s="52">
        <f t="shared" si="4"/>
        <v>0</v>
      </c>
      <c r="N34" s="50">
        <v>0</v>
      </c>
      <c r="O34" s="50">
        <v>0</v>
      </c>
      <c r="P34" s="52">
        <f t="shared" si="5"/>
        <v>0</v>
      </c>
      <c r="Q34" s="52">
        <f t="shared" si="6"/>
        <v>0</v>
      </c>
      <c r="R34" s="52">
        <f t="shared" si="7"/>
        <v>0</v>
      </c>
      <c r="S34" s="52">
        <f t="shared" si="8"/>
        <v>0</v>
      </c>
      <c r="T34" s="142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3" ht="13.15" customHeight="1">
      <c r="A35" s="51"/>
      <c r="B35" s="50">
        <v>0</v>
      </c>
      <c r="C35" s="50">
        <v>0</v>
      </c>
      <c r="D35" s="52">
        <f t="shared" si="1"/>
        <v>0</v>
      </c>
      <c r="E35" s="7">
        <v>0</v>
      </c>
      <c r="F35" s="7">
        <v>0</v>
      </c>
      <c r="G35" s="52">
        <f t="shared" si="2"/>
        <v>0</v>
      </c>
      <c r="H35" s="50">
        <v>0</v>
      </c>
      <c r="I35" s="50">
        <v>0</v>
      </c>
      <c r="J35" s="34">
        <f t="shared" si="3"/>
        <v>0</v>
      </c>
      <c r="K35" s="50">
        <v>0</v>
      </c>
      <c r="L35" s="50">
        <v>0</v>
      </c>
      <c r="M35" s="52">
        <f t="shared" si="4"/>
        <v>0</v>
      </c>
      <c r="N35" s="50">
        <v>0</v>
      </c>
      <c r="O35" s="50">
        <v>0</v>
      </c>
      <c r="P35" s="52">
        <f t="shared" si="5"/>
        <v>0</v>
      </c>
      <c r="Q35" s="52">
        <f t="shared" si="6"/>
        <v>0</v>
      </c>
      <c r="R35" s="52">
        <f t="shared" si="7"/>
        <v>0</v>
      </c>
      <c r="S35" s="52">
        <f t="shared" si="8"/>
        <v>0</v>
      </c>
      <c r="T35" s="142"/>
      <c r="U35" s="11"/>
      <c r="V35" s="282" t="s">
        <v>69</v>
      </c>
      <c r="W35" s="282"/>
      <c r="X35" s="11"/>
      <c r="Y35" s="11"/>
      <c r="Z35" s="282" t="s">
        <v>70</v>
      </c>
      <c r="AA35" s="282"/>
      <c r="AB35" s="282"/>
      <c r="AC35" s="282"/>
      <c r="AD35" s="11"/>
      <c r="AE35" s="11"/>
    </row>
    <row r="36" spans="1:33" ht="13.15" customHeight="1">
      <c r="A36" s="10" t="s">
        <v>74</v>
      </c>
      <c r="B36" s="53">
        <f>SUM(B5:B35)</f>
        <v>0</v>
      </c>
      <c r="C36" s="53">
        <f>SUM(C5:C35)</f>
        <v>0</v>
      </c>
      <c r="D36" s="53">
        <f t="shared" ref="D36:S36" si="10">SUM(D5:D35)</f>
        <v>0</v>
      </c>
      <c r="E36" s="53">
        <f t="shared" si="10"/>
        <v>0</v>
      </c>
      <c r="F36" s="53">
        <f t="shared" si="10"/>
        <v>0</v>
      </c>
      <c r="G36" s="53">
        <f t="shared" si="10"/>
        <v>0</v>
      </c>
      <c r="H36" s="53">
        <f t="shared" si="10"/>
        <v>0</v>
      </c>
      <c r="I36" s="53">
        <f t="shared" si="10"/>
        <v>0</v>
      </c>
      <c r="J36" s="53">
        <f t="shared" si="10"/>
        <v>0</v>
      </c>
      <c r="K36" s="53">
        <f t="shared" si="10"/>
        <v>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0</v>
      </c>
      <c r="P36" s="53">
        <f t="shared" si="10"/>
        <v>0</v>
      </c>
      <c r="Q36" s="53">
        <f t="shared" si="10"/>
        <v>0</v>
      </c>
      <c r="R36" s="53">
        <f t="shared" si="10"/>
        <v>0</v>
      </c>
      <c r="S36" s="53">
        <f t="shared" si="10"/>
        <v>0</v>
      </c>
      <c r="T36" s="27"/>
      <c r="U36" s="283" t="s">
        <v>88</v>
      </c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4"/>
      <c r="AG36" s="4"/>
    </row>
  </sheetData>
  <sheetProtection password="C73D" sheet="1" objects="1" scenarios="1"/>
  <customSheetViews>
    <customSheetView guid="{AAA360F4-C89F-4BE7-9E6D-B14B729BFECF}" showPageBreaks="1" fitToPage="1" printArea="1" topLeftCell="A2">
      <selection activeCell="AE3" sqref="AE3"/>
      <pageMargins left="0.23622047244094491" right="0.23622047244094491" top="0.23622047244094491" bottom="0.23622047244094491" header="0" footer="0"/>
      <pageSetup paperSize="9" scale="89" orientation="landscape" r:id="rId1"/>
    </customSheetView>
  </customSheetViews>
  <mergeCells count="39">
    <mergeCell ref="AG12:AL14"/>
    <mergeCell ref="AG5:AM11"/>
    <mergeCell ref="AG3:AK3"/>
    <mergeCell ref="N2:P2"/>
    <mergeCell ref="Q2:S2"/>
    <mergeCell ref="U2:AE2"/>
    <mergeCell ref="U10:AE10"/>
    <mergeCell ref="U11:AE11"/>
    <mergeCell ref="V1:AE1"/>
    <mergeCell ref="A2:A3"/>
    <mergeCell ref="B2:D2"/>
    <mergeCell ref="E2:G2"/>
    <mergeCell ref="H2:J2"/>
    <mergeCell ref="K2:M2"/>
    <mergeCell ref="N1:O1"/>
    <mergeCell ref="R1:S1"/>
    <mergeCell ref="P1:Q1"/>
    <mergeCell ref="U19:AE19"/>
    <mergeCell ref="U20:U21"/>
    <mergeCell ref="V20:V21"/>
    <mergeCell ref="W20:AE20"/>
    <mergeCell ref="Z21:AA21"/>
    <mergeCell ref="AD21:AE21"/>
    <mergeCell ref="Z22:AA22"/>
    <mergeCell ref="AD22:AE22"/>
    <mergeCell ref="U24:U25"/>
    <mergeCell ref="V24:V25"/>
    <mergeCell ref="W24:AE24"/>
    <mergeCell ref="Z25:AA25"/>
    <mergeCell ref="AD25:AE25"/>
    <mergeCell ref="V35:W35"/>
    <mergeCell ref="Z35:AC35"/>
    <mergeCell ref="U36:AE36"/>
    <mergeCell ref="Z26:AA26"/>
    <mergeCell ref="AD26:AE26"/>
    <mergeCell ref="U29:W29"/>
    <mergeCell ref="X29:Z29"/>
    <mergeCell ref="AA29:AC29"/>
    <mergeCell ref="AD29:AE29"/>
  </mergeCells>
  <pageMargins left="0.23622047244094491" right="0.23622047244094491" top="0.23622047244094491" bottom="0.23622047244094491" header="0" footer="0"/>
  <pageSetup paperSize="9" scale="8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topLeftCell="A31" workbookViewId="0">
      <selection activeCell="B49" sqref="B49:AB64"/>
    </sheetView>
  </sheetViews>
  <sheetFormatPr defaultRowHeight="15"/>
  <cols>
    <col min="1" max="1" width="7.28515625" customWidth="1"/>
    <col min="2" max="2" width="6.28515625" customWidth="1"/>
    <col min="3" max="3" width="3.5703125" customWidth="1"/>
    <col min="4" max="4" width="9.7109375" customWidth="1"/>
    <col min="5" max="5" width="4.140625" customWidth="1"/>
    <col min="6" max="7" width="4.28515625" customWidth="1"/>
    <col min="8" max="8" width="4.85546875" customWidth="1"/>
    <col min="9" max="9" width="4" customWidth="1"/>
    <col min="10" max="10" width="4.28515625" customWidth="1"/>
    <col min="11" max="11" width="5.140625" customWidth="1"/>
    <col min="12" max="12" width="6" customWidth="1"/>
    <col min="13" max="13" width="5.7109375" customWidth="1"/>
    <col min="14" max="15" width="4" customWidth="1"/>
    <col min="16" max="16" width="4.85546875" customWidth="1"/>
    <col min="17" max="17" width="5.7109375" customWidth="1"/>
    <col min="18" max="18" width="6.5703125" customWidth="1"/>
    <col min="19" max="19" width="5.7109375" customWidth="1"/>
    <col min="20" max="20" width="4" customWidth="1"/>
    <col min="21" max="21" width="6.5703125" customWidth="1"/>
    <col min="22" max="22" width="4.85546875" customWidth="1"/>
    <col min="23" max="23" width="6.5703125" customWidth="1"/>
    <col min="24" max="24" width="4.85546875" customWidth="1"/>
    <col min="25" max="25" width="5.7109375" customWidth="1"/>
    <col min="26" max="26" width="6.5703125" customWidth="1"/>
    <col min="27" max="27" width="5.7109375" customWidth="1"/>
    <col min="28" max="28" width="6.5703125" customWidth="1"/>
    <col min="36" max="36" width="9.140625" customWidth="1"/>
  </cols>
  <sheetData>
    <row r="1" spans="1:35" ht="16.899999999999999" customHeight="1">
      <c r="A1" s="151" t="s">
        <v>223</v>
      </c>
      <c r="B1" s="151"/>
      <c r="C1" s="151"/>
      <c r="D1" s="72" t="str">
        <f>'fill initial data data'!C25</f>
        <v>jktdh; mPp ek/;fed fo|ky; rhrjh lesfy;k Hkhe</v>
      </c>
      <c r="E1" s="72"/>
      <c r="F1" s="72"/>
      <c r="G1" s="72"/>
      <c r="H1" s="72"/>
      <c r="I1" s="72"/>
      <c r="J1" s="72"/>
      <c r="K1" s="72"/>
      <c r="L1" s="72"/>
      <c r="M1" s="71"/>
      <c r="N1" s="71"/>
      <c r="O1" s="71"/>
      <c r="P1" s="71"/>
      <c r="Q1" s="316" t="s">
        <v>107</v>
      </c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71"/>
    </row>
    <row r="2" spans="1:35" ht="12.6" customHeight="1">
      <c r="A2" s="69" t="s">
        <v>220</v>
      </c>
      <c r="B2" s="69"/>
      <c r="C2" s="69"/>
      <c r="D2" s="69"/>
      <c r="E2" s="69"/>
      <c r="F2" s="69"/>
      <c r="G2" s="315"/>
      <c r="H2" s="315"/>
      <c r="I2" s="315" t="s">
        <v>55</v>
      </c>
      <c r="J2" s="315"/>
      <c r="K2" s="315"/>
      <c r="L2" s="317" t="str">
        <f>'fill initial data data'!C26</f>
        <v>vizsy 2023</v>
      </c>
      <c r="M2" s="315"/>
      <c r="N2" s="69"/>
      <c r="O2" s="315" t="s">
        <v>219</v>
      </c>
      <c r="P2" s="315"/>
      <c r="Q2" s="315" t="str">
        <f>'fill initial data data'!C27</f>
        <v>2022-23</v>
      </c>
      <c r="R2" s="315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5" s="1" customFormat="1">
      <c r="A3" s="345" t="s">
        <v>46</v>
      </c>
      <c r="B3" s="345"/>
      <c r="C3" s="345"/>
      <c r="D3" s="345"/>
      <c r="E3" s="346" t="s">
        <v>47</v>
      </c>
      <c r="F3" s="347"/>
      <c r="G3" s="348"/>
      <c r="H3" s="346" t="s">
        <v>48</v>
      </c>
      <c r="I3" s="347"/>
      <c r="J3" s="347"/>
      <c r="K3" s="347"/>
      <c r="L3" s="347"/>
      <c r="M3" s="347"/>
      <c r="N3" s="347"/>
      <c r="O3" s="347"/>
      <c r="P3" s="347"/>
      <c r="Q3" s="348"/>
      <c r="R3" s="346" t="s">
        <v>49</v>
      </c>
      <c r="S3" s="347"/>
      <c r="T3" s="347"/>
      <c r="U3" s="347"/>
      <c r="V3" s="347"/>
      <c r="W3" s="347"/>
      <c r="X3" s="347"/>
      <c r="Y3" s="347"/>
      <c r="Z3" s="347"/>
      <c r="AA3" s="347"/>
      <c r="AB3" s="348"/>
      <c r="AD3" s="328" t="s">
        <v>109</v>
      </c>
      <c r="AE3" s="328"/>
      <c r="AF3" s="328"/>
    </row>
    <row r="4" spans="1:35" s="3" customFormat="1" ht="13.9" customHeight="1">
      <c r="A4" s="337" t="s">
        <v>37</v>
      </c>
      <c r="B4" s="337" t="s">
        <v>1</v>
      </c>
      <c r="C4" s="331" t="s">
        <v>91</v>
      </c>
      <c r="D4" s="337" t="s">
        <v>2</v>
      </c>
      <c r="E4" s="337" t="s">
        <v>121</v>
      </c>
      <c r="F4" s="337"/>
      <c r="G4" s="337"/>
      <c r="H4" s="337" t="s">
        <v>34</v>
      </c>
      <c r="I4" s="337"/>
      <c r="J4" s="337"/>
      <c r="K4" s="337"/>
      <c r="L4" s="337"/>
      <c r="M4" s="337" t="s">
        <v>38</v>
      </c>
      <c r="N4" s="337"/>
      <c r="O4" s="337"/>
      <c r="P4" s="337"/>
      <c r="Q4" s="337"/>
      <c r="R4" s="333" t="s">
        <v>9</v>
      </c>
      <c r="S4" s="335" t="s">
        <v>3</v>
      </c>
      <c r="T4" s="337" t="s">
        <v>4</v>
      </c>
      <c r="U4" s="337"/>
      <c r="V4" s="337" t="s">
        <v>5</v>
      </c>
      <c r="W4" s="337"/>
      <c r="X4" s="337" t="s">
        <v>6</v>
      </c>
      <c r="Y4" s="337"/>
      <c r="Z4" s="338" t="s">
        <v>43</v>
      </c>
      <c r="AA4" s="338" t="s">
        <v>44</v>
      </c>
      <c r="AB4" s="338" t="s">
        <v>45</v>
      </c>
      <c r="AD4" s="328"/>
      <c r="AE4" s="328"/>
      <c r="AF4" s="328"/>
    </row>
    <row r="5" spans="1:35" ht="10.9" customHeight="1">
      <c r="A5" s="337"/>
      <c r="B5" s="337"/>
      <c r="C5" s="332"/>
      <c r="D5" s="337"/>
      <c r="E5" s="8" t="s">
        <v>31</v>
      </c>
      <c r="F5" s="8" t="s">
        <v>32</v>
      </c>
      <c r="G5" s="8" t="s">
        <v>33</v>
      </c>
      <c r="H5" s="17" t="s">
        <v>40</v>
      </c>
      <c r="I5" s="17" t="s">
        <v>72</v>
      </c>
      <c r="J5" s="17" t="s">
        <v>85</v>
      </c>
      <c r="K5" s="17" t="s">
        <v>41</v>
      </c>
      <c r="L5" s="18" t="s">
        <v>42</v>
      </c>
      <c r="M5" s="17" t="s">
        <v>40</v>
      </c>
      <c r="N5" s="17" t="s">
        <v>72</v>
      </c>
      <c r="O5" s="17" t="s">
        <v>85</v>
      </c>
      <c r="P5" s="17" t="s">
        <v>41</v>
      </c>
      <c r="Q5" s="17" t="s">
        <v>42</v>
      </c>
      <c r="R5" s="334"/>
      <c r="S5" s="336"/>
      <c r="T5" s="19" t="s">
        <v>35</v>
      </c>
      <c r="U5" s="19" t="s">
        <v>36</v>
      </c>
      <c r="V5" s="19" t="s">
        <v>35</v>
      </c>
      <c r="W5" s="19" t="s">
        <v>36</v>
      </c>
      <c r="X5" s="19" t="s">
        <v>35</v>
      </c>
      <c r="Y5" s="19" t="s">
        <v>36</v>
      </c>
      <c r="Z5" s="339"/>
      <c r="AA5" s="339"/>
      <c r="AB5" s="339"/>
      <c r="AD5" s="322" t="s">
        <v>110</v>
      </c>
      <c r="AE5" s="322"/>
      <c r="AF5" s="322"/>
      <c r="AG5" s="322"/>
      <c r="AH5" s="322"/>
      <c r="AI5" s="322"/>
    </row>
    <row r="6" spans="1:35" ht="15" customHeight="1">
      <c r="A6" s="51">
        <v>45017</v>
      </c>
      <c r="B6" s="54" t="s">
        <v>15</v>
      </c>
      <c r="C6" s="55">
        <v>6</v>
      </c>
      <c r="D6" s="56" t="s">
        <v>92</v>
      </c>
      <c r="E6" s="20">
        <f>'ps  blank  23 page 9,11---  '!Q5</f>
        <v>0</v>
      </c>
      <c r="F6" s="20">
        <f>'ps  blank  23 page 9,11---  '!R5</f>
        <v>0</v>
      </c>
      <c r="G6" s="20">
        <f>'ps  blank  23 page 9,11---  '!S5</f>
        <v>0</v>
      </c>
      <c r="H6" s="152">
        <f>'fill initial data data'!D3</f>
        <v>0</v>
      </c>
      <c r="I6" s="153">
        <v>0</v>
      </c>
      <c r="J6" s="153">
        <v>0</v>
      </c>
      <c r="K6" s="78">
        <f>IF(OR(C6=1,C6=3,C6=5,C6=6),G6*0.1,"0")</f>
        <v>0</v>
      </c>
      <c r="L6" s="78">
        <f>SUM(H6,I6,J6)-K6</f>
        <v>0</v>
      </c>
      <c r="M6" s="153">
        <f>'fill initial data data'!D4</f>
        <v>0</v>
      </c>
      <c r="N6" s="153">
        <v>0</v>
      </c>
      <c r="O6" s="153">
        <v>0</v>
      </c>
      <c r="P6" s="78" t="str">
        <f>IF(OR(C6=2,C6=4),G6*0.1,"0")</f>
        <v>0</v>
      </c>
      <c r="Q6" s="78">
        <f>SUM(M6,N6,O6)-P6</f>
        <v>0</v>
      </c>
      <c r="R6" s="78">
        <f>IF(OR(C6=1,C6=3,C6=5,C6=6),G6*0.6,G6*0.9)</f>
        <v>0</v>
      </c>
      <c r="S6" s="78">
        <f>IF(OR(C6=1,C6=3,C6=5,C6=6),G6*0.3,"0")</f>
        <v>0</v>
      </c>
      <c r="T6" s="78">
        <f t="shared" ref="T6:T36" si="0">G6*0.005</f>
        <v>0</v>
      </c>
      <c r="U6" s="78">
        <f t="shared" ref="U6:U36" si="1">G6*1</f>
        <v>0</v>
      </c>
      <c r="V6" s="78" t="str">
        <f>IF(OR(C6=2,C6=3,C6=5),G6*0.02,"0")</f>
        <v>0</v>
      </c>
      <c r="W6" s="78" t="str">
        <f>IF(OR(C6=2,C6=3,C6=5),G6*2.2,"0")</f>
        <v>0</v>
      </c>
      <c r="X6" s="78">
        <f>IF(OR(C6=1,C6=4,C6=6),G6*0.05,"0")</f>
        <v>0</v>
      </c>
      <c r="Y6" s="78">
        <f>IF(OR(C6=1,C6=4,C6=6),G6*2.2,"0")</f>
        <v>0</v>
      </c>
      <c r="Z6" s="78">
        <f>G6*0.8</f>
        <v>0</v>
      </c>
      <c r="AA6" s="78">
        <f>G6*0.55</f>
        <v>0</v>
      </c>
      <c r="AB6" s="78">
        <f>SUM(R6,S6,U6,W6,Y6,Z6,AA6)</f>
        <v>0</v>
      </c>
      <c r="AD6" s="322"/>
      <c r="AE6" s="322"/>
      <c r="AF6" s="322"/>
      <c r="AG6" s="322"/>
      <c r="AH6" s="322"/>
      <c r="AI6" s="322"/>
    </row>
    <row r="7" spans="1:35" ht="15" customHeight="1">
      <c r="A7" s="51">
        <v>45018</v>
      </c>
      <c r="B7" s="54" t="s">
        <v>71</v>
      </c>
      <c r="C7" s="55">
        <v>7</v>
      </c>
      <c r="D7" s="56" t="s">
        <v>98</v>
      </c>
      <c r="E7" s="20">
        <f>'ps  blank  23 page 9,11---  '!Q6</f>
        <v>0</v>
      </c>
      <c r="F7" s="20">
        <f>'ps  blank  23 page 9,11---  '!R6</f>
        <v>0</v>
      </c>
      <c r="G7" s="20">
        <f>'ps  blank  23 page 9,11---  '!S6</f>
        <v>0</v>
      </c>
      <c r="H7" s="79">
        <f>L6</f>
        <v>0</v>
      </c>
      <c r="I7" s="153">
        <v>0</v>
      </c>
      <c r="J7" s="153">
        <v>0</v>
      </c>
      <c r="K7" s="78" t="str">
        <f t="shared" ref="K7:K36" si="2">IF(OR(C7=1,C7=3,C7=5,C7=6),G7*0.1,"0")</f>
        <v>0</v>
      </c>
      <c r="L7" s="78">
        <f t="shared" ref="L7:L36" si="3">SUM(H7,I7,J7)-K7</f>
        <v>0</v>
      </c>
      <c r="M7" s="78">
        <f>Q6</f>
        <v>0</v>
      </c>
      <c r="N7" s="153">
        <v>0</v>
      </c>
      <c r="O7" s="153">
        <v>0</v>
      </c>
      <c r="P7" s="78" t="str">
        <f t="shared" ref="P7:P36" si="4">IF(OR(C7=2,C7=4),G7*0.1,"0")</f>
        <v>0</v>
      </c>
      <c r="Q7" s="78">
        <f t="shared" ref="Q7:Q36" si="5">SUM(M7,N7,O7)-P7</f>
        <v>0</v>
      </c>
      <c r="R7" s="78">
        <f t="shared" ref="R7:R36" si="6">IF(OR(C7=1,C7=3,C7=5,C7=6),G7*0.6,G7*0.9)</f>
        <v>0</v>
      </c>
      <c r="S7" s="78" t="str">
        <f t="shared" ref="S7:S36" si="7">IF(OR(C7=1,C7=3,C7=5,C7=6),G7*0.3,"0")</f>
        <v>0</v>
      </c>
      <c r="T7" s="78">
        <f t="shared" si="0"/>
        <v>0</v>
      </c>
      <c r="U7" s="78">
        <f t="shared" si="1"/>
        <v>0</v>
      </c>
      <c r="V7" s="78" t="str">
        <f t="shared" ref="V7:V36" si="8">IF(OR(C7=2,C7=3,C7=5),G7*0.02,"0")</f>
        <v>0</v>
      </c>
      <c r="W7" s="78" t="str">
        <f t="shared" ref="W7:W36" si="9">IF(OR(C7=2,C7=3,C7=5),G7*2.2,"0")</f>
        <v>0</v>
      </c>
      <c r="X7" s="78" t="str">
        <f t="shared" ref="X7:X36" si="10">IF(OR(C7=1,C7=4,C7=6),G7*0.05,"0")</f>
        <v>0</v>
      </c>
      <c r="Y7" s="78" t="str">
        <f t="shared" ref="Y7:Y36" si="11">IF(OR(C7=1,C7=4,C7=6),G7*2.2,"0")</f>
        <v>0</v>
      </c>
      <c r="Z7" s="78">
        <f t="shared" ref="Z7:Z36" si="12">G7*0.8</f>
        <v>0</v>
      </c>
      <c r="AA7" s="78">
        <f t="shared" ref="AA7:AA36" si="13">G7*0.55</f>
        <v>0</v>
      </c>
      <c r="AB7" s="78">
        <f t="shared" ref="AB7:AB36" si="14">SUM(R7,S7,U7,W7,Y7,Z7,AA7)</f>
        <v>0</v>
      </c>
      <c r="AD7" s="323" t="s">
        <v>111</v>
      </c>
      <c r="AE7" s="323"/>
      <c r="AF7" s="323"/>
      <c r="AG7" s="323"/>
      <c r="AH7" s="323"/>
      <c r="AI7" s="323"/>
    </row>
    <row r="8" spans="1:35" ht="15" customHeight="1">
      <c r="A8" s="51">
        <v>45019</v>
      </c>
      <c r="B8" s="54" t="s">
        <v>10</v>
      </c>
      <c r="C8" s="55">
        <v>1</v>
      </c>
      <c r="D8" s="56" t="s">
        <v>93</v>
      </c>
      <c r="E8" s="20">
        <f>'ps  blank  23 page 9,11---  '!Q7</f>
        <v>0</v>
      </c>
      <c r="F8" s="20">
        <f>'ps  blank  23 page 9,11---  '!R7</f>
        <v>0</v>
      </c>
      <c r="G8" s="20">
        <f>'ps  blank  23 page 9,11---  '!S7</f>
        <v>0</v>
      </c>
      <c r="H8" s="79">
        <f t="shared" ref="H8:H36" si="15">L7</f>
        <v>0</v>
      </c>
      <c r="I8" s="153">
        <v>0</v>
      </c>
      <c r="J8" s="153">
        <v>0</v>
      </c>
      <c r="K8" s="78">
        <f t="shared" si="2"/>
        <v>0</v>
      </c>
      <c r="L8" s="78">
        <f t="shared" si="3"/>
        <v>0</v>
      </c>
      <c r="M8" s="78">
        <f t="shared" ref="M8:M36" si="16">Q7</f>
        <v>0</v>
      </c>
      <c r="N8" s="153">
        <v>0</v>
      </c>
      <c r="O8" s="153">
        <v>0</v>
      </c>
      <c r="P8" s="78" t="str">
        <f t="shared" si="4"/>
        <v>0</v>
      </c>
      <c r="Q8" s="78">
        <f t="shared" si="5"/>
        <v>0</v>
      </c>
      <c r="R8" s="78">
        <f t="shared" si="6"/>
        <v>0</v>
      </c>
      <c r="S8" s="78">
        <f t="shared" si="7"/>
        <v>0</v>
      </c>
      <c r="T8" s="78">
        <f t="shared" si="0"/>
        <v>0</v>
      </c>
      <c r="U8" s="78">
        <f t="shared" si="1"/>
        <v>0</v>
      </c>
      <c r="V8" s="78" t="str">
        <f t="shared" si="8"/>
        <v>0</v>
      </c>
      <c r="W8" s="78" t="str">
        <f t="shared" si="9"/>
        <v>0</v>
      </c>
      <c r="X8" s="78">
        <f t="shared" si="10"/>
        <v>0</v>
      </c>
      <c r="Y8" s="78">
        <f t="shared" si="11"/>
        <v>0</v>
      </c>
      <c r="Z8" s="78">
        <f t="shared" si="12"/>
        <v>0</v>
      </c>
      <c r="AA8" s="78">
        <f t="shared" si="13"/>
        <v>0</v>
      </c>
      <c r="AB8" s="78">
        <f t="shared" si="14"/>
        <v>0</v>
      </c>
      <c r="AD8" s="323"/>
      <c r="AE8" s="323"/>
      <c r="AF8" s="323"/>
      <c r="AG8" s="323"/>
      <c r="AH8" s="323"/>
      <c r="AI8" s="323"/>
    </row>
    <row r="9" spans="1:35" ht="15" customHeight="1">
      <c r="A9" s="51">
        <v>45020</v>
      </c>
      <c r="B9" s="54" t="s">
        <v>11</v>
      </c>
      <c r="C9" s="55">
        <v>2</v>
      </c>
      <c r="D9" s="56" t="s">
        <v>94</v>
      </c>
      <c r="E9" s="20">
        <f>'ps  blank  23 page 9,11---  '!Q8</f>
        <v>0</v>
      </c>
      <c r="F9" s="20">
        <f>'ps  blank  23 page 9,11---  '!R8</f>
        <v>0</v>
      </c>
      <c r="G9" s="20">
        <f>'ps  blank  23 page 9,11---  '!S8</f>
        <v>0</v>
      </c>
      <c r="H9" s="79">
        <f t="shared" si="15"/>
        <v>0</v>
      </c>
      <c r="I9" s="153">
        <v>0</v>
      </c>
      <c r="J9" s="153">
        <v>0</v>
      </c>
      <c r="K9" s="78" t="str">
        <f t="shared" si="2"/>
        <v>0</v>
      </c>
      <c r="L9" s="78">
        <f t="shared" si="3"/>
        <v>0</v>
      </c>
      <c r="M9" s="78">
        <f t="shared" si="16"/>
        <v>0</v>
      </c>
      <c r="N9" s="153">
        <v>0</v>
      </c>
      <c r="O9" s="153">
        <v>0</v>
      </c>
      <c r="P9" s="78">
        <f t="shared" si="4"/>
        <v>0</v>
      </c>
      <c r="Q9" s="78">
        <f t="shared" si="5"/>
        <v>0</v>
      </c>
      <c r="R9" s="78">
        <f t="shared" si="6"/>
        <v>0</v>
      </c>
      <c r="S9" s="78" t="str">
        <f t="shared" si="7"/>
        <v>0</v>
      </c>
      <c r="T9" s="78">
        <f t="shared" si="0"/>
        <v>0</v>
      </c>
      <c r="U9" s="78">
        <f t="shared" si="1"/>
        <v>0</v>
      </c>
      <c r="V9" s="78">
        <f t="shared" si="8"/>
        <v>0</v>
      </c>
      <c r="W9" s="78">
        <f t="shared" si="9"/>
        <v>0</v>
      </c>
      <c r="X9" s="78" t="str">
        <f t="shared" si="10"/>
        <v>0</v>
      </c>
      <c r="Y9" s="78" t="str">
        <f t="shared" si="11"/>
        <v>0</v>
      </c>
      <c r="Z9" s="78">
        <f t="shared" si="12"/>
        <v>0</v>
      </c>
      <c r="AA9" s="78">
        <f t="shared" si="13"/>
        <v>0</v>
      </c>
      <c r="AB9" s="78">
        <f t="shared" si="14"/>
        <v>0</v>
      </c>
      <c r="AD9" s="324" t="s">
        <v>115</v>
      </c>
      <c r="AE9" s="324"/>
      <c r="AF9" s="324"/>
      <c r="AG9" s="324"/>
      <c r="AH9" s="324"/>
      <c r="AI9" s="324"/>
    </row>
    <row r="10" spans="1:35" ht="15" customHeight="1">
      <c r="A10" s="51">
        <v>45021</v>
      </c>
      <c r="B10" s="54" t="s">
        <v>12</v>
      </c>
      <c r="C10" s="55">
        <v>3</v>
      </c>
      <c r="D10" s="56" t="s">
        <v>95</v>
      </c>
      <c r="E10" s="20">
        <f>'ps  blank  23 page 9,11---  '!Q9</f>
        <v>0</v>
      </c>
      <c r="F10" s="20">
        <f>'ps  blank  23 page 9,11---  '!R9</f>
        <v>0</v>
      </c>
      <c r="G10" s="20">
        <f>'ps  blank  23 page 9,11---  '!S9</f>
        <v>0</v>
      </c>
      <c r="H10" s="79">
        <f t="shared" si="15"/>
        <v>0</v>
      </c>
      <c r="I10" s="153">
        <v>0</v>
      </c>
      <c r="J10" s="153">
        <v>0</v>
      </c>
      <c r="K10" s="78">
        <f t="shared" si="2"/>
        <v>0</v>
      </c>
      <c r="L10" s="78">
        <f t="shared" si="3"/>
        <v>0</v>
      </c>
      <c r="M10" s="78">
        <f t="shared" si="16"/>
        <v>0</v>
      </c>
      <c r="N10" s="153">
        <v>0</v>
      </c>
      <c r="O10" s="153">
        <v>0</v>
      </c>
      <c r="P10" s="78" t="str">
        <f t="shared" si="4"/>
        <v>0</v>
      </c>
      <c r="Q10" s="78">
        <f t="shared" si="5"/>
        <v>0</v>
      </c>
      <c r="R10" s="78">
        <f t="shared" si="6"/>
        <v>0</v>
      </c>
      <c r="S10" s="78">
        <f t="shared" si="7"/>
        <v>0</v>
      </c>
      <c r="T10" s="78">
        <f t="shared" si="0"/>
        <v>0</v>
      </c>
      <c r="U10" s="78">
        <f t="shared" si="1"/>
        <v>0</v>
      </c>
      <c r="V10" s="78">
        <f t="shared" si="8"/>
        <v>0</v>
      </c>
      <c r="W10" s="78">
        <f t="shared" si="9"/>
        <v>0</v>
      </c>
      <c r="X10" s="78" t="str">
        <f t="shared" si="10"/>
        <v>0</v>
      </c>
      <c r="Y10" s="78" t="str">
        <f t="shared" si="11"/>
        <v>0</v>
      </c>
      <c r="Z10" s="78">
        <f t="shared" si="12"/>
        <v>0</v>
      </c>
      <c r="AA10" s="78">
        <f t="shared" si="13"/>
        <v>0</v>
      </c>
      <c r="AB10" s="78">
        <f t="shared" si="14"/>
        <v>0</v>
      </c>
      <c r="AD10" s="324"/>
      <c r="AE10" s="324"/>
      <c r="AF10" s="324"/>
      <c r="AG10" s="324"/>
      <c r="AH10" s="324"/>
      <c r="AI10" s="324"/>
    </row>
    <row r="11" spans="1:35" ht="15" customHeight="1">
      <c r="A11" s="51">
        <v>45022</v>
      </c>
      <c r="B11" s="54" t="s">
        <v>13</v>
      </c>
      <c r="C11" s="55">
        <v>4</v>
      </c>
      <c r="D11" s="56" t="s">
        <v>96</v>
      </c>
      <c r="E11" s="20">
        <f>'ps  blank  23 page 9,11---  '!Q10</f>
        <v>0</v>
      </c>
      <c r="F11" s="20">
        <f>'ps  blank  23 page 9,11---  '!R10</f>
        <v>0</v>
      </c>
      <c r="G11" s="20">
        <f>'ps  blank  23 page 9,11---  '!S10</f>
        <v>0</v>
      </c>
      <c r="H11" s="79">
        <f t="shared" si="15"/>
        <v>0</v>
      </c>
      <c r="I11" s="153">
        <v>0</v>
      </c>
      <c r="J11" s="153">
        <v>0</v>
      </c>
      <c r="K11" s="78" t="str">
        <f t="shared" si="2"/>
        <v>0</v>
      </c>
      <c r="L11" s="78">
        <f t="shared" si="3"/>
        <v>0</v>
      </c>
      <c r="M11" s="78">
        <f t="shared" si="16"/>
        <v>0</v>
      </c>
      <c r="N11" s="153">
        <v>0</v>
      </c>
      <c r="O11" s="153">
        <v>0</v>
      </c>
      <c r="P11" s="78">
        <f t="shared" si="4"/>
        <v>0</v>
      </c>
      <c r="Q11" s="78">
        <f t="shared" si="5"/>
        <v>0</v>
      </c>
      <c r="R11" s="78">
        <f t="shared" si="6"/>
        <v>0</v>
      </c>
      <c r="S11" s="78" t="str">
        <f t="shared" si="7"/>
        <v>0</v>
      </c>
      <c r="T11" s="78">
        <f t="shared" si="0"/>
        <v>0</v>
      </c>
      <c r="U11" s="78">
        <f t="shared" si="1"/>
        <v>0</v>
      </c>
      <c r="V11" s="78" t="str">
        <f t="shared" si="8"/>
        <v>0</v>
      </c>
      <c r="W11" s="78" t="str">
        <f t="shared" si="9"/>
        <v>0</v>
      </c>
      <c r="X11" s="78">
        <f t="shared" si="10"/>
        <v>0</v>
      </c>
      <c r="Y11" s="78">
        <f t="shared" si="11"/>
        <v>0</v>
      </c>
      <c r="Z11" s="78">
        <f t="shared" si="12"/>
        <v>0</v>
      </c>
      <c r="AA11" s="78">
        <f t="shared" si="13"/>
        <v>0</v>
      </c>
      <c r="AB11" s="78">
        <f t="shared" si="14"/>
        <v>0</v>
      </c>
      <c r="AD11" s="324"/>
      <c r="AE11" s="324"/>
      <c r="AF11" s="324"/>
      <c r="AG11" s="324"/>
      <c r="AH11" s="324"/>
      <c r="AI11" s="324"/>
    </row>
    <row r="12" spans="1:35" ht="15" customHeight="1" thickBot="1">
      <c r="A12" s="51">
        <v>45023</v>
      </c>
      <c r="B12" s="54" t="s">
        <v>100</v>
      </c>
      <c r="C12" s="55">
        <v>5</v>
      </c>
      <c r="D12" s="56" t="s">
        <v>97</v>
      </c>
      <c r="E12" s="20">
        <f>'ps  blank  23 page 9,11---  '!Q11</f>
        <v>0</v>
      </c>
      <c r="F12" s="20">
        <f>'ps  blank  23 page 9,11---  '!R11</f>
        <v>0</v>
      </c>
      <c r="G12" s="20">
        <f>'ps  blank  23 page 9,11---  '!S11</f>
        <v>0</v>
      </c>
      <c r="H12" s="79">
        <f t="shared" si="15"/>
        <v>0</v>
      </c>
      <c r="I12" s="153">
        <v>0</v>
      </c>
      <c r="J12" s="153">
        <v>0</v>
      </c>
      <c r="K12" s="78">
        <f t="shared" si="2"/>
        <v>0</v>
      </c>
      <c r="L12" s="78">
        <f t="shared" si="3"/>
        <v>0</v>
      </c>
      <c r="M12" s="78">
        <f t="shared" si="16"/>
        <v>0</v>
      </c>
      <c r="N12" s="153">
        <v>0</v>
      </c>
      <c r="O12" s="153">
        <v>0</v>
      </c>
      <c r="P12" s="78" t="str">
        <f t="shared" si="4"/>
        <v>0</v>
      </c>
      <c r="Q12" s="78">
        <f t="shared" si="5"/>
        <v>0</v>
      </c>
      <c r="R12" s="78">
        <f t="shared" si="6"/>
        <v>0</v>
      </c>
      <c r="S12" s="78">
        <f t="shared" si="7"/>
        <v>0</v>
      </c>
      <c r="T12" s="78">
        <f t="shared" si="0"/>
        <v>0</v>
      </c>
      <c r="U12" s="78">
        <f t="shared" si="1"/>
        <v>0</v>
      </c>
      <c r="V12" s="78">
        <f t="shared" si="8"/>
        <v>0</v>
      </c>
      <c r="W12" s="78">
        <f t="shared" si="9"/>
        <v>0</v>
      </c>
      <c r="X12" s="78" t="str">
        <f t="shared" si="10"/>
        <v>0</v>
      </c>
      <c r="Y12" s="78" t="str">
        <f t="shared" si="11"/>
        <v>0</v>
      </c>
      <c r="Z12" s="78">
        <f t="shared" si="12"/>
        <v>0</v>
      </c>
      <c r="AA12" s="78">
        <f t="shared" si="13"/>
        <v>0</v>
      </c>
      <c r="AB12" s="78">
        <f t="shared" si="14"/>
        <v>0</v>
      </c>
      <c r="AD12" s="324"/>
      <c r="AE12" s="324"/>
      <c r="AF12" s="324"/>
      <c r="AG12" s="324"/>
      <c r="AH12" s="324"/>
      <c r="AI12" s="324"/>
    </row>
    <row r="13" spans="1:35" ht="15" customHeight="1" thickBot="1">
      <c r="A13" s="51">
        <v>45024</v>
      </c>
      <c r="B13" s="54" t="s">
        <v>101</v>
      </c>
      <c r="C13" s="55">
        <v>6</v>
      </c>
      <c r="D13" s="56" t="s">
        <v>92</v>
      </c>
      <c r="E13" s="20">
        <f>'ps  blank  23 page 9,11---  '!Q12</f>
        <v>0</v>
      </c>
      <c r="F13" s="20">
        <f>'ps  blank  23 page 9,11---  '!R12</f>
        <v>0</v>
      </c>
      <c r="G13" s="20">
        <f>'ps  blank  23 page 9,11---  '!S12</f>
        <v>0</v>
      </c>
      <c r="H13" s="79">
        <f t="shared" si="15"/>
        <v>0</v>
      </c>
      <c r="I13" s="153">
        <v>0</v>
      </c>
      <c r="J13" s="153">
        <v>0</v>
      </c>
      <c r="K13" s="78">
        <f t="shared" si="2"/>
        <v>0</v>
      </c>
      <c r="L13" s="78">
        <f t="shared" si="3"/>
        <v>0</v>
      </c>
      <c r="M13" s="78">
        <f t="shared" si="16"/>
        <v>0</v>
      </c>
      <c r="N13" s="153">
        <v>0</v>
      </c>
      <c r="O13" s="153">
        <v>0</v>
      </c>
      <c r="P13" s="78" t="str">
        <f t="shared" si="4"/>
        <v>0</v>
      </c>
      <c r="Q13" s="78">
        <f t="shared" si="5"/>
        <v>0</v>
      </c>
      <c r="R13" s="78">
        <f t="shared" si="6"/>
        <v>0</v>
      </c>
      <c r="S13" s="78">
        <f t="shared" si="7"/>
        <v>0</v>
      </c>
      <c r="T13" s="78">
        <f t="shared" si="0"/>
        <v>0</v>
      </c>
      <c r="U13" s="78">
        <f t="shared" si="1"/>
        <v>0</v>
      </c>
      <c r="V13" s="78" t="str">
        <f t="shared" si="8"/>
        <v>0</v>
      </c>
      <c r="W13" s="78" t="str">
        <f t="shared" si="9"/>
        <v>0</v>
      </c>
      <c r="X13" s="78">
        <f t="shared" si="10"/>
        <v>0</v>
      </c>
      <c r="Y13" s="78">
        <f t="shared" si="11"/>
        <v>0</v>
      </c>
      <c r="Z13" s="78">
        <f t="shared" si="12"/>
        <v>0</v>
      </c>
      <c r="AA13" s="78">
        <f t="shared" si="13"/>
        <v>0</v>
      </c>
      <c r="AB13" s="78">
        <f t="shared" si="14"/>
        <v>0</v>
      </c>
      <c r="AD13" s="59" t="s">
        <v>112</v>
      </c>
      <c r="AE13" s="164">
        <f>'fill initial data data'!D3</f>
        <v>0</v>
      </c>
      <c r="AF13" s="325" t="s">
        <v>113</v>
      </c>
      <c r="AG13" s="326"/>
      <c r="AH13" s="60">
        <f>'fill initial data data'!D4</f>
        <v>0</v>
      </c>
      <c r="AI13" s="58"/>
    </row>
    <row r="14" spans="1:35" ht="15" customHeight="1">
      <c r="A14" s="51">
        <v>45025</v>
      </c>
      <c r="B14" s="54" t="s">
        <v>71</v>
      </c>
      <c r="C14" s="55">
        <v>7</v>
      </c>
      <c r="D14" s="56" t="s">
        <v>98</v>
      </c>
      <c r="E14" s="20">
        <f>'ps  blank  23 page 9,11---  '!Q13</f>
        <v>0</v>
      </c>
      <c r="F14" s="20">
        <f>'ps  blank  23 page 9,11---  '!R13</f>
        <v>0</v>
      </c>
      <c r="G14" s="20">
        <f>'ps  blank  23 page 9,11---  '!S13</f>
        <v>0</v>
      </c>
      <c r="H14" s="79">
        <f t="shared" si="15"/>
        <v>0</v>
      </c>
      <c r="I14" s="153">
        <v>0</v>
      </c>
      <c r="J14" s="153">
        <v>0</v>
      </c>
      <c r="K14" s="78" t="str">
        <f t="shared" si="2"/>
        <v>0</v>
      </c>
      <c r="L14" s="78">
        <f t="shared" si="3"/>
        <v>0</v>
      </c>
      <c r="M14" s="78">
        <f t="shared" si="16"/>
        <v>0</v>
      </c>
      <c r="N14" s="153">
        <v>0</v>
      </c>
      <c r="O14" s="153">
        <v>0</v>
      </c>
      <c r="P14" s="78" t="str">
        <f t="shared" si="4"/>
        <v>0</v>
      </c>
      <c r="Q14" s="78">
        <f t="shared" si="5"/>
        <v>0</v>
      </c>
      <c r="R14" s="78">
        <f t="shared" si="6"/>
        <v>0</v>
      </c>
      <c r="S14" s="78" t="str">
        <f t="shared" si="7"/>
        <v>0</v>
      </c>
      <c r="T14" s="78">
        <f t="shared" si="0"/>
        <v>0</v>
      </c>
      <c r="U14" s="78">
        <f t="shared" si="1"/>
        <v>0</v>
      </c>
      <c r="V14" s="78" t="str">
        <f t="shared" si="8"/>
        <v>0</v>
      </c>
      <c r="W14" s="78" t="str">
        <f t="shared" si="9"/>
        <v>0</v>
      </c>
      <c r="X14" s="78" t="str">
        <f t="shared" si="10"/>
        <v>0</v>
      </c>
      <c r="Y14" s="78" t="str">
        <f t="shared" si="11"/>
        <v>0</v>
      </c>
      <c r="Z14" s="78">
        <f t="shared" si="12"/>
        <v>0</v>
      </c>
      <c r="AA14" s="78">
        <f t="shared" si="13"/>
        <v>0</v>
      </c>
      <c r="AB14" s="78">
        <f t="shared" si="14"/>
        <v>0</v>
      </c>
      <c r="AD14" s="327" t="s">
        <v>114</v>
      </c>
      <c r="AE14" s="327"/>
      <c r="AF14" s="327"/>
      <c r="AG14" s="327"/>
      <c r="AH14" s="327"/>
      <c r="AI14" s="327"/>
    </row>
    <row r="15" spans="1:35" ht="15" customHeight="1">
      <c r="A15" s="51">
        <v>45026</v>
      </c>
      <c r="B15" s="54" t="s">
        <v>10</v>
      </c>
      <c r="C15" s="55">
        <v>1</v>
      </c>
      <c r="D15" s="56" t="s">
        <v>93</v>
      </c>
      <c r="E15" s="20">
        <f>'ps  blank  23 page 9,11---  '!Q14</f>
        <v>0</v>
      </c>
      <c r="F15" s="20">
        <f>'ps  blank  23 page 9,11---  '!R14</f>
        <v>0</v>
      </c>
      <c r="G15" s="20">
        <f>'ps  blank  23 page 9,11---  '!S14</f>
        <v>0</v>
      </c>
      <c r="H15" s="79">
        <f t="shared" si="15"/>
        <v>0</v>
      </c>
      <c r="I15" s="153">
        <v>0</v>
      </c>
      <c r="J15" s="153">
        <v>0</v>
      </c>
      <c r="K15" s="78">
        <f t="shared" si="2"/>
        <v>0</v>
      </c>
      <c r="L15" s="78">
        <f t="shared" si="3"/>
        <v>0</v>
      </c>
      <c r="M15" s="78">
        <f t="shared" si="16"/>
        <v>0</v>
      </c>
      <c r="N15" s="153">
        <v>0</v>
      </c>
      <c r="O15" s="153">
        <v>0</v>
      </c>
      <c r="P15" s="78" t="str">
        <f t="shared" si="4"/>
        <v>0</v>
      </c>
      <c r="Q15" s="78">
        <f t="shared" si="5"/>
        <v>0</v>
      </c>
      <c r="R15" s="78">
        <f t="shared" si="6"/>
        <v>0</v>
      </c>
      <c r="S15" s="78">
        <f t="shared" si="7"/>
        <v>0</v>
      </c>
      <c r="T15" s="78">
        <f t="shared" si="0"/>
        <v>0</v>
      </c>
      <c r="U15" s="78">
        <f t="shared" si="1"/>
        <v>0</v>
      </c>
      <c r="V15" s="78" t="str">
        <f t="shared" si="8"/>
        <v>0</v>
      </c>
      <c r="W15" s="78" t="str">
        <f t="shared" si="9"/>
        <v>0</v>
      </c>
      <c r="X15" s="78">
        <f t="shared" si="10"/>
        <v>0</v>
      </c>
      <c r="Y15" s="78">
        <f t="shared" si="11"/>
        <v>0</v>
      </c>
      <c r="Z15" s="78">
        <f t="shared" si="12"/>
        <v>0</v>
      </c>
      <c r="AA15" s="78">
        <f t="shared" si="13"/>
        <v>0</v>
      </c>
      <c r="AB15" s="78">
        <f t="shared" si="14"/>
        <v>0</v>
      </c>
      <c r="AD15" s="327"/>
      <c r="AE15" s="327"/>
      <c r="AF15" s="327"/>
      <c r="AG15" s="327"/>
      <c r="AH15" s="327"/>
      <c r="AI15" s="327"/>
    </row>
    <row r="16" spans="1:35" ht="15" customHeight="1">
      <c r="A16" s="51">
        <v>45027</v>
      </c>
      <c r="B16" s="54" t="s">
        <v>11</v>
      </c>
      <c r="C16" s="55">
        <v>2</v>
      </c>
      <c r="D16" s="56" t="s">
        <v>94</v>
      </c>
      <c r="E16" s="20">
        <f>'ps  blank  23 page 9,11---  '!Q15</f>
        <v>0</v>
      </c>
      <c r="F16" s="20">
        <f>'ps  blank  23 page 9,11---  '!R15</f>
        <v>0</v>
      </c>
      <c r="G16" s="20">
        <f>'ps  blank  23 page 9,11---  '!S15</f>
        <v>0</v>
      </c>
      <c r="H16" s="79">
        <f t="shared" si="15"/>
        <v>0</v>
      </c>
      <c r="I16" s="153">
        <v>0</v>
      </c>
      <c r="J16" s="153">
        <v>0</v>
      </c>
      <c r="K16" s="78" t="str">
        <f t="shared" si="2"/>
        <v>0</v>
      </c>
      <c r="L16" s="78">
        <f t="shared" si="3"/>
        <v>0</v>
      </c>
      <c r="M16" s="78">
        <f t="shared" si="16"/>
        <v>0</v>
      </c>
      <c r="N16" s="153">
        <v>0</v>
      </c>
      <c r="O16" s="153">
        <v>0</v>
      </c>
      <c r="P16" s="78">
        <f t="shared" si="4"/>
        <v>0</v>
      </c>
      <c r="Q16" s="78">
        <f t="shared" si="5"/>
        <v>0</v>
      </c>
      <c r="R16" s="78">
        <f t="shared" si="6"/>
        <v>0</v>
      </c>
      <c r="S16" s="78" t="str">
        <f t="shared" si="7"/>
        <v>0</v>
      </c>
      <c r="T16" s="78">
        <f t="shared" si="0"/>
        <v>0</v>
      </c>
      <c r="U16" s="78">
        <f t="shared" si="1"/>
        <v>0</v>
      </c>
      <c r="V16" s="78">
        <f t="shared" si="8"/>
        <v>0</v>
      </c>
      <c r="W16" s="78">
        <f t="shared" si="9"/>
        <v>0</v>
      </c>
      <c r="X16" s="78" t="str">
        <f t="shared" si="10"/>
        <v>0</v>
      </c>
      <c r="Y16" s="78" t="str">
        <f t="shared" si="11"/>
        <v>0</v>
      </c>
      <c r="Z16" s="78">
        <f t="shared" si="12"/>
        <v>0</v>
      </c>
      <c r="AA16" s="78">
        <f t="shared" si="13"/>
        <v>0</v>
      </c>
      <c r="AB16" s="78">
        <f t="shared" si="14"/>
        <v>0</v>
      </c>
      <c r="AD16" s="327"/>
      <c r="AE16" s="327"/>
      <c r="AF16" s="327"/>
      <c r="AG16" s="327"/>
      <c r="AH16" s="327"/>
      <c r="AI16" s="327"/>
    </row>
    <row r="17" spans="1:35" ht="15" customHeight="1">
      <c r="A17" s="51">
        <v>45028</v>
      </c>
      <c r="B17" s="54" t="s">
        <v>12</v>
      </c>
      <c r="C17" s="55">
        <v>3</v>
      </c>
      <c r="D17" s="56" t="s">
        <v>95</v>
      </c>
      <c r="E17" s="20">
        <f>'ps  blank  23 page 9,11---  '!Q16</f>
        <v>0</v>
      </c>
      <c r="F17" s="20">
        <f>'ps  blank  23 page 9,11---  '!R16</f>
        <v>0</v>
      </c>
      <c r="G17" s="20">
        <f>'ps  blank  23 page 9,11---  '!S16</f>
        <v>0</v>
      </c>
      <c r="H17" s="79">
        <f t="shared" si="15"/>
        <v>0</v>
      </c>
      <c r="I17" s="153">
        <v>0</v>
      </c>
      <c r="J17" s="153">
        <v>0</v>
      </c>
      <c r="K17" s="78">
        <f t="shared" si="2"/>
        <v>0</v>
      </c>
      <c r="L17" s="78">
        <f t="shared" si="3"/>
        <v>0</v>
      </c>
      <c r="M17" s="78">
        <f t="shared" si="16"/>
        <v>0</v>
      </c>
      <c r="N17" s="153">
        <v>0</v>
      </c>
      <c r="O17" s="153">
        <v>0</v>
      </c>
      <c r="P17" s="78" t="str">
        <f t="shared" si="4"/>
        <v>0</v>
      </c>
      <c r="Q17" s="78">
        <f t="shared" si="5"/>
        <v>0</v>
      </c>
      <c r="R17" s="78">
        <f t="shared" si="6"/>
        <v>0</v>
      </c>
      <c r="S17" s="78">
        <f t="shared" si="7"/>
        <v>0</v>
      </c>
      <c r="T17" s="78">
        <f t="shared" si="0"/>
        <v>0</v>
      </c>
      <c r="U17" s="78">
        <f t="shared" si="1"/>
        <v>0</v>
      </c>
      <c r="V17" s="78">
        <f t="shared" si="8"/>
        <v>0</v>
      </c>
      <c r="W17" s="78">
        <f t="shared" si="9"/>
        <v>0</v>
      </c>
      <c r="X17" s="78" t="str">
        <f t="shared" si="10"/>
        <v>0</v>
      </c>
      <c r="Y17" s="78" t="str">
        <f t="shared" si="11"/>
        <v>0</v>
      </c>
      <c r="Z17" s="78">
        <f t="shared" si="12"/>
        <v>0</v>
      </c>
      <c r="AA17" s="78">
        <f t="shared" si="13"/>
        <v>0</v>
      </c>
      <c r="AB17" s="78">
        <f t="shared" si="14"/>
        <v>0</v>
      </c>
      <c r="AD17" s="327"/>
      <c r="AE17" s="327"/>
      <c r="AF17" s="327"/>
      <c r="AG17" s="327"/>
      <c r="AH17" s="327"/>
      <c r="AI17" s="327"/>
    </row>
    <row r="18" spans="1:35" ht="15" customHeight="1">
      <c r="A18" s="51">
        <v>45029</v>
      </c>
      <c r="B18" s="54" t="s">
        <v>13</v>
      </c>
      <c r="C18" s="55">
        <v>4</v>
      </c>
      <c r="D18" s="56" t="s">
        <v>96</v>
      </c>
      <c r="E18" s="20">
        <f>'ps  blank  23 page 9,11---  '!Q17</f>
        <v>0</v>
      </c>
      <c r="F18" s="20">
        <f>'ps  blank  23 page 9,11---  '!R17</f>
        <v>0</v>
      </c>
      <c r="G18" s="20">
        <f>'ps  blank  23 page 9,11---  '!S17</f>
        <v>0</v>
      </c>
      <c r="H18" s="79">
        <f t="shared" si="15"/>
        <v>0</v>
      </c>
      <c r="I18" s="153">
        <v>0</v>
      </c>
      <c r="J18" s="153">
        <v>0</v>
      </c>
      <c r="K18" s="78" t="str">
        <f t="shared" si="2"/>
        <v>0</v>
      </c>
      <c r="L18" s="78">
        <f t="shared" si="3"/>
        <v>0</v>
      </c>
      <c r="M18" s="78">
        <f t="shared" si="16"/>
        <v>0</v>
      </c>
      <c r="N18" s="153">
        <v>0</v>
      </c>
      <c r="O18" s="153">
        <v>0</v>
      </c>
      <c r="P18" s="78">
        <f t="shared" si="4"/>
        <v>0</v>
      </c>
      <c r="Q18" s="78">
        <f t="shared" si="5"/>
        <v>0</v>
      </c>
      <c r="R18" s="78">
        <f t="shared" si="6"/>
        <v>0</v>
      </c>
      <c r="S18" s="78" t="str">
        <f t="shared" si="7"/>
        <v>0</v>
      </c>
      <c r="T18" s="78">
        <f t="shared" si="0"/>
        <v>0</v>
      </c>
      <c r="U18" s="78">
        <f t="shared" si="1"/>
        <v>0</v>
      </c>
      <c r="V18" s="78" t="str">
        <f t="shared" si="8"/>
        <v>0</v>
      </c>
      <c r="W18" s="78" t="str">
        <f t="shared" si="9"/>
        <v>0</v>
      </c>
      <c r="X18" s="78">
        <f t="shared" si="10"/>
        <v>0</v>
      </c>
      <c r="Y18" s="78">
        <f t="shared" si="11"/>
        <v>0</v>
      </c>
      <c r="Z18" s="78">
        <f t="shared" si="12"/>
        <v>0</v>
      </c>
      <c r="AA18" s="78">
        <f t="shared" si="13"/>
        <v>0</v>
      </c>
      <c r="AB18" s="78">
        <f t="shared" si="14"/>
        <v>0</v>
      </c>
      <c r="AD18" s="327"/>
      <c r="AE18" s="327"/>
      <c r="AF18" s="327"/>
      <c r="AG18" s="327"/>
      <c r="AH18" s="327"/>
      <c r="AI18" s="327"/>
    </row>
    <row r="19" spans="1:35" ht="15" customHeight="1">
      <c r="A19" s="51">
        <v>45030</v>
      </c>
      <c r="B19" s="54" t="s">
        <v>14</v>
      </c>
      <c r="C19" s="55">
        <v>5</v>
      </c>
      <c r="D19" s="56" t="s">
        <v>97</v>
      </c>
      <c r="E19" s="20">
        <f>'ps  blank  23 page 9,11---  '!Q18</f>
        <v>0</v>
      </c>
      <c r="F19" s="20">
        <f>'ps  blank  23 page 9,11---  '!R18</f>
        <v>0</v>
      </c>
      <c r="G19" s="20">
        <f>'ps  blank  23 page 9,11---  '!S18</f>
        <v>0</v>
      </c>
      <c r="H19" s="79">
        <f t="shared" si="15"/>
        <v>0</v>
      </c>
      <c r="I19" s="153">
        <v>0</v>
      </c>
      <c r="J19" s="153">
        <v>0</v>
      </c>
      <c r="K19" s="78">
        <f t="shared" si="2"/>
        <v>0</v>
      </c>
      <c r="L19" s="78">
        <f t="shared" si="3"/>
        <v>0</v>
      </c>
      <c r="M19" s="78">
        <f t="shared" si="16"/>
        <v>0</v>
      </c>
      <c r="N19" s="153">
        <v>0</v>
      </c>
      <c r="O19" s="153">
        <v>0</v>
      </c>
      <c r="P19" s="78" t="str">
        <f t="shared" si="4"/>
        <v>0</v>
      </c>
      <c r="Q19" s="78">
        <f t="shared" si="5"/>
        <v>0</v>
      </c>
      <c r="R19" s="78">
        <f t="shared" si="6"/>
        <v>0</v>
      </c>
      <c r="S19" s="78">
        <f t="shared" si="7"/>
        <v>0</v>
      </c>
      <c r="T19" s="78">
        <f t="shared" si="0"/>
        <v>0</v>
      </c>
      <c r="U19" s="78">
        <f t="shared" si="1"/>
        <v>0</v>
      </c>
      <c r="V19" s="78">
        <f t="shared" si="8"/>
        <v>0</v>
      </c>
      <c r="W19" s="78">
        <f t="shared" si="9"/>
        <v>0</v>
      </c>
      <c r="X19" s="78" t="str">
        <f t="shared" si="10"/>
        <v>0</v>
      </c>
      <c r="Y19" s="78" t="str">
        <f t="shared" si="11"/>
        <v>0</v>
      </c>
      <c r="Z19" s="78">
        <f t="shared" si="12"/>
        <v>0</v>
      </c>
      <c r="AA19" s="78">
        <f t="shared" si="13"/>
        <v>0</v>
      </c>
      <c r="AB19" s="78">
        <f t="shared" si="14"/>
        <v>0</v>
      </c>
      <c r="AD19" s="318" t="s">
        <v>116</v>
      </c>
      <c r="AE19" s="319"/>
      <c r="AF19" s="319"/>
      <c r="AG19" s="319"/>
      <c r="AH19" s="319"/>
      <c r="AI19" s="319"/>
    </row>
    <row r="20" spans="1:35" ht="15" customHeight="1">
      <c r="A20" s="51">
        <v>45031</v>
      </c>
      <c r="B20" s="54" t="s">
        <v>15</v>
      </c>
      <c r="C20" s="55">
        <v>6</v>
      </c>
      <c r="D20" s="56" t="s">
        <v>92</v>
      </c>
      <c r="E20" s="20">
        <f>'ps  blank  23 page 9,11---  '!Q19</f>
        <v>0</v>
      </c>
      <c r="F20" s="20">
        <f>'ps  blank  23 page 9,11---  '!R19</f>
        <v>0</v>
      </c>
      <c r="G20" s="20">
        <f>'ps  blank  23 page 9,11---  '!S19</f>
        <v>0</v>
      </c>
      <c r="H20" s="79">
        <f t="shared" si="15"/>
        <v>0</v>
      </c>
      <c r="I20" s="153">
        <v>0</v>
      </c>
      <c r="J20" s="153">
        <v>0</v>
      </c>
      <c r="K20" s="78">
        <f t="shared" si="2"/>
        <v>0</v>
      </c>
      <c r="L20" s="78">
        <f t="shared" si="3"/>
        <v>0</v>
      </c>
      <c r="M20" s="78">
        <f t="shared" si="16"/>
        <v>0</v>
      </c>
      <c r="N20" s="153">
        <v>0</v>
      </c>
      <c r="O20" s="153">
        <v>0</v>
      </c>
      <c r="P20" s="78" t="str">
        <f t="shared" si="4"/>
        <v>0</v>
      </c>
      <c r="Q20" s="78">
        <f t="shared" si="5"/>
        <v>0</v>
      </c>
      <c r="R20" s="78">
        <f t="shared" si="6"/>
        <v>0</v>
      </c>
      <c r="S20" s="78">
        <f t="shared" si="7"/>
        <v>0</v>
      </c>
      <c r="T20" s="78">
        <f t="shared" si="0"/>
        <v>0</v>
      </c>
      <c r="U20" s="78">
        <f t="shared" si="1"/>
        <v>0</v>
      </c>
      <c r="V20" s="78" t="str">
        <f t="shared" si="8"/>
        <v>0</v>
      </c>
      <c r="W20" s="78" t="str">
        <f t="shared" si="9"/>
        <v>0</v>
      </c>
      <c r="X20" s="78">
        <f t="shared" si="10"/>
        <v>0</v>
      </c>
      <c r="Y20" s="78">
        <f t="shared" si="11"/>
        <v>0</v>
      </c>
      <c r="Z20" s="78">
        <f t="shared" si="12"/>
        <v>0</v>
      </c>
      <c r="AA20" s="78">
        <f t="shared" si="13"/>
        <v>0</v>
      </c>
      <c r="AB20" s="78">
        <f t="shared" si="14"/>
        <v>0</v>
      </c>
      <c r="AD20" s="319"/>
      <c r="AE20" s="319"/>
      <c r="AF20" s="319"/>
      <c r="AG20" s="319"/>
      <c r="AH20" s="319"/>
      <c r="AI20" s="319"/>
    </row>
    <row r="21" spans="1:35" ht="15" customHeight="1">
      <c r="A21" s="51">
        <v>45032</v>
      </c>
      <c r="B21" s="54" t="s">
        <v>71</v>
      </c>
      <c r="C21" s="55">
        <v>7</v>
      </c>
      <c r="D21" s="56" t="s">
        <v>98</v>
      </c>
      <c r="E21" s="20">
        <f>'ps  blank  23 page 9,11---  '!Q20</f>
        <v>0</v>
      </c>
      <c r="F21" s="20">
        <f>'ps  blank  23 page 9,11---  '!R20</f>
        <v>0</v>
      </c>
      <c r="G21" s="20">
        <f>'ps  blank  23 page 9,11---  '!S20</f>
        <v>0</v>
      </c>
      <c r="H21" s="79">
        <f t="shared" si="15"/>
        <v>0</v>
      </c>
      <c r="I21" s="153">
        <v>0</v>
      </c>
      <c r="J21" s="153">
        <v>0</v>
      </c>
      <c r="K21" s="78" t="str">
        <f t="shared" si="2"/>
        <v>0</v>
      </c>
      <c r="L21" s="78">
        <f t="shared" si="3"/>
        <v>0</v>
      </c>
      <c r="M21" s="78">
        <f t="shared" si="16"/>
        <v>0</v>
      </c>
      <c r="N21" s="153">
        <v>0</v>
      </c>
      <c r="O21" s="153">
        <v>0</v>
      </c>
      <c r="P21" s="78" t="str">
        <f t="shared" si="4"/>
        <v>0</v>
      </c>
      <c r="Q21" s="78">
        <f t="shared" si="5"/>
        <v>0</v>
      </c>
      <c r="R21" s="78">
        <f t="shared" si="6"/>
        <v>0</v>
      </c>
      <c r="S21" s="78" t="str">
        <f t="shared" si="7"/>
        <v>0</v>
      </c>
      <c r="T21" s="78">
        <f t="shared" si="0"/>
        <v>0</v>
      </c>
      <c r="U21" s="78">
        <f t="shared" si="1"/>
        <v>0</v>
      </c>
      <c r="V21" s="78" t="str">
        <f t="shared" si="8"/>
        <v>0</v>
      </c>
      <c r="W21" s="78" t="str">
        <f t="shared" si="9"/>
        <v>0</v>
      </c>
      <c r="X21" s="78" t="str">
        <f t="shared" si="10"/>
        <v>0</v>
      </c>
      <c r="Y21" s="78" t="str">
        <f t="shared" si="11"/>
        <v>0</v>
      </c>
      <c r="Z21" s="78">
        <f t="shared" si="12"/>
        <v>0</v>
      </c>
      <c r="AA21" s="78">
        <f t="shared" si="13"/>
        <v>0</v>
      </c>
      <c r="AB21" s="78">
        <f t="shared" si="14"/>
        <v>0</v>
      </c>
      <c r="AD21" s="319"/>
      <c r="AE21" s="319"/>
      <c r="AF21" s="319"/>
      <c r="AG21" s="319"/>
      <c r="AH21" s="319"/>
      <c r="AI21" s="319"/>
    </row>
    <row r="22" spans="1:35" ht="15" customHeight="1">
      <c r="A22" s="51">
        <v>45033</v>
      </c>
      <c r="B22" s="54" t="s">
        <v>10</v>
      </c>
      <c r="C22" s="55">
        <v>1</v>
      </c>
      <c r="D22" s="56" t="s">
        <v>93</v>
      </c>
      <c r="E22" s="20">
        <f>'ps  blank  23 page 9,11---  '!Q21</f>
        <v>0</v>
      </c>
      <c r="F22" s="20">
        <f>'ps  blank  23 page 9,11---  '!R21</f>
        <v>0</v>
      </c>
      <c r="G22" s="20">
        <f>'ps  blank  23 page 9,11---  '!S21</f>
        <v>0</v>
      </c>
      <c r="H22" s="79">
        <f t="shared" si="15"/>
        <v>0</v>
      </c>
      <c r="I22" s="153">
        <v>0</v>
      </c>
      <c r="J22" s="153">
        <v>0</v>
      </c>
      <c r="K22" s="78">
        <f t="shared" si="2"/>
        <v>0</v>
      </c>
      <c r="L22" s="78">
        <f t="shared" si="3"/>
        <v>0</v>
      </c>
      <c r="M22" s="78">
        <f t="shared" si="16"/>
        <v>0</v>
      </c>
      <c r="N22" s="153">
        <v>0</v>
      </c>
      <c r="O22" s="153">
        <v>0</v>
      </c>
      <c r="P22" s="78" t="str">
        <f t="shared" si="4"/>
        <v>0</v>
      </c>
      <c r="Q22" s="78">
        <f t="shared" si="5"/>
        <v>0</v>
      </c>
      <c r="R22" s="78">
        <f t="shared" si="6"/>
        <v>0</v>
      </c>
      <c r="S22" s="78">
        <f t="shared" si="7"/>
        <v>0</v>
      </c>
      <c r="T22" s="78">
        <f t="shared" si="0"/>
        <v>0</v>
      </c>
      <c r="U22" s="78">
        <f t="shared" si="1"/>
        <v>0</v>
      </c>
      <c r="V22" s="78" t="str">
        <f t="shared" si="8"/>
        <v>0</v>
      </c>
      <c r="W22" s="78" t="str">
        <f t="shared" si="9"/>
        <v>0</v>
      </c>
      <c r="X22" s="78">
        <f t="shared" si="10"/>
        <v>0</v>
      </c>
      <c r="Y22" s="78">
        <f t="shared" si="11"/>
        <v>0</v>
      </c>
      <c r="Z22" s="78">
        <f t="shared" si="12"/>
        <v>0</v>
      </c>
      <c r="AA22" s="78">
        <f t="shared" si="13"/>
        <v>0</v>
      </c>
      <c r="AB22" s="78">
        <f t="shared" si="14"/>
        <v>0</v>
      </c>
      <c r="AD22" s="319"/>
      <c r="AE22" s="319"/>
      <c r="AF22" s="319"/>
      <c r="AG22" s="319"/>
      <c r="AH22" s="319"/>
      <c r="AI22" s="319"/>
    </row>
    <row r="23" spans="1:35" ht="15" customHeight="1">
      <c r="A23" s="51">
        <v>45034</v>
      </c>
      <c r="B23" s="54" t="s">
        <v>11</v>
      </c>
      <c r="C23" s="55">
        <v>2</v>
      </c>
      <c r="D23" s="56" t="s">
        <v>94</v>
      </c>
      <c r="E23" s="20">
        <f>'ps  blank  23 page 9,11---  '!Q22</f>
        <v>0</v>
      </c>
      <c r="F23" s="20">
        <f>'ps  blank  23 page 9,11---  '!R22</f>
        <v>0</v>
      </c>
      <c r="G23" s="20">
        <f>'ps  blank  23 page 9,11---  '!S22</f>
        <v>0</v>
      </c>
      <c r="H23" s="79">
        <f t="shared" si="15"/>
        <v>0</v>
      </c>
      <c r="I23" s="153">
        <v>0</v>
      </c>
      <c r="J23" s="153">
        <v>0</v>
      </c>
      <c r="K23" s="78" t="str">
        <f t="shared" si="2"/>
        <v>0</v>
      </c>
      <c r="L23" s="78">
        <f t="shared" si="3"/>
        <v>0</v>
      </c>
      <c r="M23" s="78">
        <f t="shared" si="16"/>
        <v>0</v>
      </c>
      <c r="N23" s="153">
        <v>0</v>
      </c>
      <c r="O23" s="153">
        <v>0</v>
      </c>
      <c r="P23" s="78">
        <f t="shared" si="4"/>
        <v>0</v>
      </c>
      <c r="Q23" s="78">
        <f t="shared" si="5"/>
        <v>0</v>
      </c>
      <c r="R23" s="78">
        <f t="shared" si="6"/>
        <v>0</v>
      </c>
      <c r="S23" s="78" t="str">
        <f t="shared" si="7"/>
        <v>0</v>
      </c>
      <c r="T23" s="78">
        <f t="shared" si="0"/>
        <v>0</v>
      </c>
      <c r="U23" s="78">
        <f t="shared" si="1"/>
        <v>0</v>
      </c>
      <c r="V23" s="78">
        <f t="shared" si="8"/>
        <v>0</v>
      </c>
      <c r="W23" s="78">
        <f t="shared" si="9"/>
        <v>0</v>
      </c>
      <c r="X23" s="78" t="str">
        <f t="shared" si="10"/>
        <v>0</v>
      </c>
      <c r="Y23" s="78" t="str">
        <f t="shared" si="11"/>
        <v>0</v>
      </c>
      <c r="Z23" s="78">
        <f t="shared" si="12"/>
        <v>0</v>
      </c>
      <c r="AA23" s="78">
        <f t="shared" si="13"/>
        <v>0</v>
      </c>
      <c r="AB23" s="78">
        <f t="shared" si="14"/>
        <v>0</v>
      </c>
      <c r="AD23" s="319"/>
      <c r="AE23" s="319"/>
      <c r="AF23" s="319"/>
      <c r="AG23" s="319"/>
      <c r="AH23" s="319"/>
      <c r="AI23" s="319"/>
    </row>
    <row r="24" spans="1:35" ht="15" customHeight="1">
      <c r="A24" s="51">
        <v>45035</v>
      </c>
      <c r="B24" s="54" t="s">
        <v>12</v>
      </c>
      <c r="C24" s="55">
        <v>3</v>
      </c>
      <c r="D24" s="56" t="s">
        <v>95</v>
      </c>
      <c r="E24" s="20">
        <f>'ps  blank  23 page 9,11---  '!Q23</f>
        <v>0</v>
      </c>
      <c r="F24" s="20">
        <f>'ps  blank  23 page 9,11---  '!R23</f>
        <v>0</v>
      </c>
      <c r="G24" s="20">
        <f>'ps  blank  23 page 9,11---  '!S23</f>
        <v>0</v>
      </c>
      <c r="H24" s="79">
        <f t="shared" si="15"/>
        <v>0</v>
      </c>
      <c r="I24" s="153">
        <v>0</v>
      </c>
      <c r="J24" s="153">
        <v>0</v>
      </c>
      <c r="K24" s="78">
        <f t="shared" si="2"/>
        <v>0</v>
      </c>
      <c r="L24" s="78">
        <f t="shared" si="3"/>
        <v>0</v>
      </c>
      <c r="M24" s="78">
        <f t="shared" si="16"/>
        <v>0</v>
      </c>
      <c r="N24" s="153">
        <v>0</v>
      </c>
      <c r="O24" s="153">
        <v>0</v>
      </c>
      <c r="P24" s="78" t="str">
        <f t="shared" si="4"/>
        <v>0</v>
      </c>
      <c r="Q24" s="78">
        <f t="shared" si="5"/>
        <v>0</v>
      </c>
      <c r="R24" s="78">
        <f t="shared" si="6"/>
        <v>0</v>
      </c>
      <c r="S24" s="78">
        <f t="shared" si="7"/>
        <v>0</v>
      </c>
      <c r="T24" s="78">
        <f t="shared" si="0"/>
        <v>0</v>
      </c>
      <c r="U24" s="78">
        <f t="shared" si="1"/>
        <v>0</v>
      </c>
      <c r="V24" s="78">
        <f t="shared" si="8"/>
        <v>0</v>
      </c>
      <c r="W24" s="78">
        <f t="shared" si="9"/>
        <v>0</v>
      </c>
      <c r="X24" s="78" t="str">
        <f t="shared" si="10"/>
        <v>0</v>
      </c>
      <c r="Y24" s="78" t="str">
        <f t="shared" si="11"/>
        <v>0</v>
      </c>
      <c r="Z24" s="78">
        <f t="shared" si="12"/>
        <v>0</v>
      </c>
      <c r="AA24" s="78">
        <f t="shared" si="13"/>
        <v>0</v>
      </c>
      <c r="AB24" s="78">
        <f t="shared" si="14"/>
        <v>0</v>
      </c>
      <c r="AD24" s="319"/>
      <c r="AE24" s="319"/>
      <c r="AF24" s="319"/>
      <c r="AG24" s="319"/>
      <c r="AH24" s="319"/>
      <c r="AI24" s="319"/>
    </row>
    <row r="25" spans="1:35" ht="15" customHeight="1">
      <c r="A25" s="51">
        <v>45036</v>
      </c>
      <c r="B25" s="54" t="s">
        <v>13</v>
      </c>
      <c r="C25" s="55">
        <v>4</v>
      </c>
      <c r="D25" s="56" t="s">
        <v>96</v>
      </c>
      <c r="E25" s="20">
        <f>'ps  blank  23 page 9,11---  '!Q24</f>
        <v>0</v>
      </c>
      <c r="F25" s="20">
        <f>'ps  blank  23 page 9,11---  '!R24</f>
        <v>0</v>
      </c>
      <c r="G25" s="20">
        <f>'ps  blank  23 page 9,11---  '!S24</f>
        <v>0</v>
      </c>
      <c r="H25" s="79">
        <f t="shared" si="15"/>
        <v>0</v>
      </c>
      <c r="I25" s="153">
        <v>0</v>
      </c>
      <c r="J25" s="153">
        <v>0</v>
      </c>
      <c r="K25" s="78" t="str">
        <f t="shared" si="2"/>
        <v>0</v>
      </c>
      <c r="L25" s="78">
        <f t="shared" si="3"/>
        <v>0</v>
      </c>
      <c r="M25" s="78">
        <f t="shared" si="16"/>
        <v>0</v>
      </c>
      <c r="N25" s="153">
        <v>0</v>
      </c>
      <c r="O25" s="153">
        <v>0</v>
      </c>
      <c r="P25" s="78">
        <f t="shared" si="4"/>
        <v>0</v>
      </c>
      <c r="Q25" s="78">
        <f t="shared" si="5"/>
        <v>0</v>
      </c>
      <c r="R25" s="78">
        <f t="shared" si="6"/>
        <v>0</v>
      </c>
      <c r="S25" s="78" t="str">
        <f t="shared" si="7"/>
        <v>0</v>
      </c>
      <c r="T25" s="78">
        <f t="shared" si="0"/>
        <v>0</v>
      </c>
      <c r="U25" s="78">
        <f t="shared" si="1"/>
        <v>0</v>
      </c>
      <c r="V25" s="78" t="str">
        <f t="shared" si="8"/>
        <v>0</v>
      </c>
      <c r="W25" s="78" t="str">
        <f t="shared" si="9"/>
        <v>0</v>
      </c>
      <c r="X25" s="78">
        <f t="shared" si="10"/>
        <v>0</v>
      </c>
      <c r="Y25" s="78">
        <f t="shared" si="11"/>
        <v>0</v>
      </c>
      <c r="Z25" s="78">
        <f t="shared" si="12"/>
        <v>0</v>
      </c>
      <c r="AA25" s="78">
        <f t="shared" si="13"/>
        <v>0</v>
      </c>
      <c r="AB25" s="78">
        <f t="shared" si="14"/>
        <v>0</v>
      </c>
      <c r="AD25" s="320" t="s">
        <v>117</v>
      </c>
      <c r="AE25" s="320"/>
      <c r="AF25" s="320"/>
      <c r="AG25" s="320"/>
      <c r="AH25" s="320"/>
      <c r="AI25" s="320"/>
    </row>
    <row r="26" spans="1:35" ht="15" customHeight="1">
      <c r="A26" s="51">
        <v>45037</v>
      </c>
      <c r="B26" s="54" t="s">
        <v>14</v>
      </c>
      <c r="C26" s="55">
        <v>5</v>
      </c>
      <c r="D26" s="56" t="s">
        <v>97</v>
      </c>
      <c r="E26" s="20">
        <f>'ps  blank  23 page 9,11---  '!Q25</f>
        <v>0</v>
      </c>
      <c r="F26" s="20">
        <f>'ps  blank  23 page 9,11---  '!R25</f>
        <v>0</v>
      </c>
      <c r="G26" s="20">
        <f>'ps  blank  23 page 9,11---  '!S25</f>
        <v>0</v>
      </c>
      <c r="H26" s="79">
        <f t="shared" si="15"/>
        <v>0</v>
      </c>
      <c r="I26" s="153">
        <v>0</v>
      </c>
      <c r="J26" s="153">
        <v>0</v>
      </c>
      <c r="K26" s="78">
        <f t="shared" si="2"/>
        <v>0</v>
      </c>
      <c r="L26" s="78">
        <f t="shared" si="3"/>
        <v>0</v>
      </c>
      <c r="M26" s="78">
        <f t="shared" si="16"/>
        <v>0</v>
      </c>
      <c r="N26" s="153">
        <v>0</v>
      </c>
      <c r="O26" s="153">
        <v>0</v>
      </c>
      <c r="P26" s="78" t="str">
        <f t="shared" si="4"/>
        <v>0</v>
      </c>
      <c r="Q26" s="78">
        <f t="shared" si="5"/>
        <v>0</v>
      </c>
      <c r="R26" s="78">
        <f t="shared" si="6"/>
        <v>0</v>
      </c>
      <c r="S26" s="78">
        <f t="shared" si="7"/>
        <v>0</v>
      </c>
      <c r="T26" s="78">
        <f t="shared" si="0"/>
        <v>0</v>
      </c>
      <c r="U26" s="78">
        <f t="shared" si="1"/>
        <v>0</v>
      </c>
      <c r="V26" s="78">
        <f t="shared" si="8"/>
        <v>0</v>
      </c>
      <c r="W26" s="78">
        <f t="shared" si="9"/>
        <v>0</v>
      </c>
      <c r="X26" s="78" t="str">
        <f t="shared" si="10"/>
        <v>0</v>
      </c>
      <c r="Y26" s="78" t="str">
        <f t="shared" si="11"/>
        <v>0</v>
      </c>
      <c r="Z26" s="78">
        <f t="shared" si="12"/>
        <v>0</v>
      </c>
      <c r="AA26" s="78">
        <f t="shared" si="13"/>
        <v>0</v>
      </c>
      <c r="AB26" s="78">
        <f t="shared" si="14"/>
        <v>0</v>
      </c>
      <c r="AD26" s="320"/>
      <c r="AE26" s="320"/>
      <c r="AF26" s="320"/>
      <c r="AG26" s="320"/>
      <c r="AH26" s="320"/>
      <c r="AI26" s="320"/>
    </row>
    <row r="27" spans="1:35" ht="15" customHeight="1">
      <c r="A27" s="51">
        <v>45038</v>
      </c>
      <c r="B27" s="54" t="s">
        <v>15</v>
      </c>
      <c r="C27" s="55">
        <v>6</v>
      </c>
      <c r="D27" s="56" t="s">
        <v>92</v>
      </c>
      <c r="E27" s="20">
        <f>'ps  blank  23 page 9,11---  '!Q26</f>
        <v>0</v>
      </c>
      <c r="F27" s="20">
        <f>'ps  blank  23 page 9,11---  '!R26</f>
        <v>0</v>
      </c>
      <c r="G27" s="20">
        <f>'ps  blank  23 page 9,11---  '!S26</f>
        <v>0</v>
      </c>
      <c r="H27" s="79">
        <f t="shared" si="15"/>
        <v>0</v>
      </c>
      <c r="I27" s="153">
        <v>0</v>
      </c>
      <c r="J27" s="153">
        <v>0</v>
      </c>
      <c r="K27" s="78">
        <f t="shared" si="2"/>
        <v>0</v>
      </c>
      <c r="L27" s="78">
        <f t="shared" si="3"/>
        <v>0</v>
      </c>
      <c r="M27" s="78">
        <f t="shared" si="16"/>
        <v>0</v>
      </c>
      <c r="N27" s="153">
        <v>0</v>
      </c>
      <c r="O27" s="153">
        <v>0</v>
      </c>
      <c r="P27" s="78" t="str">
        <f t="shared" si="4"/>
        <v>0</v>
      </c>
      <c r="Q27" s="78">
        <f t="shared" si="5"/>
        <v>0</v>
      </c>
      <c r="R27" s="78">
        <f t="shared" si="6"/>
        <v>0</v>
      </c>
      <c r="S27" s="78">
        <f t="shared" si="7"/>
        <v>0</v>
      </c>
      <c r="T27" s="78">
        <f t="shared" si="0"/>
        <v>0</v>
      </c>
      <c r="U27" s="78">
        <f t="shared" si="1"/>
        <v>0</v>
      </c>
      <c r="V27" s="78" t="str">
        <f t="shared" si="8"/>
        <v>0</v>
      </c>
      <c r="W27" s="78" t="str">
        <f t="shared" si="9"/>
        <v>0</v>
      </c>
      <c r="X27" s="78">
        <f t="shared" si="10"/>
        <v>0</v>
      </c>
      <c r="Y27" s="78">
        <f t="shared" si="11"/>
        <v>0</v>
      </c>
      <c r="Z27" s="78">
        <f t="shared" si="12"/>
        <v>0</v>
      </c>
      <c r="AA27" s="78">
        <f t="shared" si="13"/>
        <v>0</v>
      </c>
      <c r="AB27" s="78">
        <f t="shared" si="14"/>
        <v>0</v>
      </c>
      <c r="AD27" s="320"/>
      <c r="AE27" s="320"/>
      <c r="AF27" s="320"/>
      <c r="AG27" s="320"/>
      <c r="AH27" s="320"/>
      <c r="AI27" s="320"/>
    </row>
    <row r="28" spans="1:35" ht="15" customHeight="1">
      <c r="A28" s="51">
        <v>45039</v>
      </c>
      <c r="B28" s="54" t="s">
        <v>71</v>
      </c>
      <c r="C28" s="55">
        <v>7</v>
      </c>
      <c r="D28" s="56" t="s">
        <v>98</v>
      </c>
      <c r="E28" s="20">
        <f>'ps  blank  23 page 9,11---  '!Q27</f>
        <v>0</v>
      </c>
      <c r="F28" s="20">
        <f>'ps  blank  23 page 9,11---  '!R27</f>
        <v>0</v>
      </c>
      <c r="G28" s="20">
        <f>'ps  blank  23 page 9,11---  '!S27</f>
        <v>0</v>
      </c>
      <c r="H28" s="79">
        <f t="shared" si="15"/>
        <v>0</v>
      </c>
      <c r="I28" s="153">
        <v>0</v>
      </c>
      <c r="J28" s="153">
        <v>0</v>
      </c>
      <c r="K28" s="78" t="str">
        <f t="shared" si="2"/>
        <v>0</v>
      </c>
      <c r="L28" s="78">
        <f t="shared" si="3"/>
        <v>0</v>
      </c>
      <c r="M28" s="78">
        <f t="shared" si="16"/>
        <v>0</v>
      </c>
      <c r="N28" s="153">
        <v>0</v>
      </c>
      <c r="O28" s="153">
        <v>0</v>
      </c>
      <c r="P28" s="78" t="str">
        <f t="shared" si="4"/>
        <v>0</v>
      </c>
      <c r="Q28" s="78">
        <f t="shared" si="5"/>
        <v>0</v>
      </c>
      <c r="R28" s="78">
        <f t="shared" si="6"/>
        <v>0</v>
      </c>
      <c r="S28" s="78" t="str">
        <f t="shared" si="7"/>
        <v>0</v>
      </c>
      <c r="T28" s="78">
        <f t="shared" si="0"/>
        <v>0</v>
      </c>
      <c r="U28" s="78">
        <f t="shared" si="1"/>
        <v>0</v>
      </c>
      <c r="V28" s="78" t="str">
        <f t="shared" si="8"/>
        <v>0</v>
      </c>
      <c r="W28" s="78" t="str">
        <f t="shared" si="9"/>
        <v>0</v>
      </c>
      <c r="X28" s="78" t="str">
        <f t="shared" si="10"/>
        <v>0</v>
      </c>
      <c r="Y28" s="78" t="str">
        <f t="shared" si="11"/>
        <v>0</v>
      </c>
      <c r="Z28" s="78">
        <f t="shared" si="12"/>
        <v>0</v>
      </c>
      <c r="AA28" s="78">
        <f t="shared" si="13"/>
        <v>0</v>
      </c>
      <c r="AB28" s="78">
        <f t="shared" si="14"/>
        <v>0</v>
      </c>
      <c r="AD28" s="320"/>
      <c r="AE28" s="320"/>
      <c r="AF28" s="320"/>
      <c r="AG28" s="320"/>
      <c r="AH28" s="320"/>
      <c r="AI28" s="320"/>
    </row>
    <row r="29" spans="1:35" ht="15" customHeight="1">
      <c r="A29" s="51">
        <v>45040</v>
      </c>
      <c r="B29" s="54" t="s">
        <v>10</v>
      </c>
      <c r="C29" s="55">
        <v>1</v>
      </c>
      <c r="D29" s="56" t="s">
        <v>93</v>
      </c>
      <c r="E29" s="20">
        <f>'ps  blank  23 page 9,11---  '!Q28</f>
        <v>0</v>
      </c>
      <c r="F29" s="20">
        <f>'ps  blank  23 page 9,11---  '!R28</f>
        <v>0</v>
      </c>
      <c r="G29" s="20">
        <f>'ps  blank  23 page 9,11---  '!S28</f>
        <v>0</v>
      </c>
      <c r="H29" s="79">
        <f t="shared" si="15"/>
        <v>0</v>
      </c>
      <c r="I29" s="153">
        <v>0</v>
      </c>
      <c r="J29" s="153">
        <v>0</v>
      </c>
      <c r="K29" s="78">
        <f t="shared" si="2"/>
        <v>0</v>
      </c>
      <c r="L29" s="78">
        <f t="shared" si="3"/>
        <v>0</v>
      </c>
      <c r="M29" s="78">
        <f t="shared" si="16"/>
        <v>0</v>
      </c>
      <c r="N29" s="153">
        <v>0</v>
      </c>
      <c r="O29" s="153">
        <v>0</v>
      </c>
      <c r="P29" s="78" t="str">
        <f t="shared" si="4"/>
        <v>0</v>
      </c>
      <c r="Q29" s="78">
        <f t="shared" si="5"/>
        <v>0</v>
      </c>
      <c r="R29" s="78">
        <f t="shared" si="6"/>
        <v>0</v>
      </c>
      <c r="S29" s="78">
        <f t="shared" si="7"/>
        <v>0</v>
      </c>
      <c r="T29" s="78">
        <f t="shared" si="0"/>
        <v>0</v>
      </c>
      <c r="U29" s="78">
        <f t="shared" si="1"/>
        <v>0</v>
      </c>
      <c r="V29" s="78" t="str">
        <f t="shared" si="8"/>
        <v>0</v>
      </c>
      <c r="W29" s="78" t="str">
        <f t="shared" si="9"/>
        <v>0</v>
      </c>
      <c r="X29" s="78">
        <f t="shared" si="10"/>
        <v>0</v>
      </c>
      <c r="Y29" s="78">
        <f t="shared" si="11"/>
        <v>0</v>
      </c>
      <c r="Z29" s="78">
        <f t="shared" si="12"/>
        <v>0</v>
      </c>
      <c r="AA29" s="78">
        <f t="shared" si="13"/>
        <v>0</v>
      </c>
      <c r="AB29" s="78">
        <f t="shared" si="14"/>
        <v>0</v>
      </c>
      <c r="AD29" s="320"/>
      <c r="AE29" s="320"/>
      <c r="AF29" s="320"/>
      <c r="AG29" s="320"/>
      <c r="AH29" s="320"/>
      <c r="AI29" s="320"/>
    </row>
    <row r="30" spans="1:35" ht="15" customHeight="1">
      <c r="A30" s="51">
        <v>45041</v>
      </c>
      <c r="B30" s="54" t="s">
        <v>11</v>
      </c>
      <c r="C30" s="55">
        <v>2</v>
      </c>
      <c r="D30" s="56" t="s">
        <v>94</v>
      </c>
      <c r="E30" s="20">
        <f>'ps  blank  23 page 9,11---  '!Q29</f>
        <v>0</v>
      </c>
      <c r="F30" s="20">
        <f>'ps  blank  23 page 9,11---  '!R29</f>
        <v>0</v>
      </c>
      <c r="G30" s="20">
        <f>'ps  blank  23 page 9,11---  '!S29</f>
        <v>0</v>
      </c>
      <c r="H30" s="79">
        <f t="shared" si="15"/>
        <v>0</v>
      </c>
      <c r="I30" s="153">
        <v>0</v>
      </c>
      <c r="J30" s="153">
        <v>0</v>
      </c>
      <c r="K30" s="78" t="str">
        <f t="shared" si="2"/>
        <v>0</v>
      </c>
      <c r="L30" s="78">
        <f t="shared" si="3"/>
        <v>0</v>
      </c>
      <c r="M30" s="78">
        <f t="shared" si="16"/>
        <v>0</v>
      </c>
      <c r="N30" s="153">
        <v>0</v>
      </c>
      <c r="O30" s="153">
        <v>0</v>
      </c>
      <c r="P30" s="78">
        <f t="shared" si="4"/>
        <v>0</v>
      </c>
      <c r="Q30" s="78">
        <f t="shared" si="5"/>
        <v>0</v>
      </c>
      <c r="R30" s="78">
        <f t="shared" si="6"/>
        <v>0</v>
      </c>
      <c r="S30" s="78" t="str">
        <f t="shared" si="7"/>
        <v>0</v>
      </c>
      <c r="T30" s="78">
        <f t="shared" si="0"/>
        <v>0</v>
      </c>
      <c r="U30" s="78">
        <f t="shared" si="1"/>
        <v>0</v>
      </c>
      <c r="V30" s="78">
        <f t="shared" si="8"/>
        <v>0</v>
      </c>
      <c r="W30" s="78">
        <f t="shared" si="9"/>
        <v>0</v>
      </c>
      <c r="X30" s="78" t="str">
        <f t="shared" si="10"/>
        <v>0</v>
      </c>
      <c r="Y30" s="78" t="str">
        <f t="shared" si="11"/>
        <v>0</v>
      </c>
      <c r="Z30" s="78">
        <f t="shared" si="12"/>
        <v>0</v>
      </c>
      <c r="AA30" s="78">
        <f t="shared" si="13"/>
        <v>0</v>
      </c>
      <c r="AB30" s="78">
        <f t="shared" si="14"/>
        <v>0</v>
      </c>
      <c r="AD30" s="340" t="s">
        <v>118</v>
      </c>
      <c r="AE30" s="340"/>
      <c r="AF30" s="340"/>
      <c r="AG30" s="340"/>
      <c r="AH30" s="340"/>
      <c r="AI30" s="340"/>
    </row>
    <row r="31" spans="1:35" ht="15" customHeight="1">
      <c r="A31" s="51">
        <v>45042</v>
      </c>
      <c r="B31" s="54" t="s">
        <v>12</v>
      </c>
      <c r="C31" s="55">
        <v>3</v>
      </c>
      <c r="D31" s="56" t="s">
        <v>95</v>
      </c>
      <c r="E31" s="20">
        <f>'ps  blank  23 page 9,11---  '!Q30</f>
        <v>0</v>
      </c>
      <c r="F31" s="20">
        <f>'ps  blank  23 page 9,11---  '!R30</f>
        <v>0</v>
      </c>
      <c r="G31" s="20">
        <f>'ps  blank  23 page 9,11---  '!S30</f>
        <v>0</v>
      </c>
      <c r="H31" s="79">
        <f t="shared" si="15"/>
        <v>0</v>
      </c>
      <c r="I31" s="153">
        <v>0</v>
      </c>
      <c r="J31" s="153">
        <v>0</v>
      </c>
      <c r="K31" s="78">
        <f t="shared" si="2"/>
        <v>0</v>
      </c>
      <c r="L31" s="78">
        <f t="shared" si="3"/>
        <v>0</v>
      </c>
      <c r="M31" s="78">
        <f t="shared" si="16"/>
        <v>0</v>
      </c>
      <c r="N31" s="153">
        <v>0</v>
      </c>
      <c r="O31" s="153">
        <v>0</v>
      </c>
      <c r="P31" s="78" t="str">
        <f t="shared" si="4"/>
        <v>0</v>
      </c>
      <c r="Q31" s="78">
        <f t="shared" si="5"/>
        <v>0</v>
      </c>
      <c r="R31" s="78">
        <f t="shared" si="6"/>
        <v>0</v>
      </c>
      <c r="S31" s="78">
        <f t="shared" si="7"/>
        <v>0</v>
      </c>
      <c r="T31" s="78">
        <f t="shared" si="0"/>
        <v>0</v>
      </c>
      <c r="U31" s="78">
        <f t="shared" si="1"/>
        <v>0</v>
      </c>
      <c r="V31" s="78">
        <f t="shared" si="8"/>
        <v>0</v>
      </c>
      <c r="W31" s="78">
        <f t="shared" si="9"/>
        <v>0</v>
      </c>
      <c r="X31" s="78" t="str">
        <f t="shared" si="10"/>
        <v>0</v>
      </c>
      <c r="Y31" s="78" t="str">
        <f t="shared" si="11"/>
        <v>0</v>
      </c>
      <c r="Z31" s="78">
        <f t="shared" si="12"/>
        <v>0</v>
      </c>
      <c r="AA31" s="78">
        <f t="shared" si="13"/>
        <v>0</v>
      </c>
      <c r="AB31" s="78">
        <f t="shared" si="14"/>
        <v>0</v>
      </c>
      <c r="AD31" s="340"/>
      <c r="AE31" s="340"/>
      <c r="AF31" s="340"/>
      <c r="AG31" s="340"/>
      <c r="AH31" s="340"/>
      <c r="AI31" s="340"/>
    </row>
    <row r="32" spans="1:35" ht="15" customHeight="1">
      <c r="A32" s="51">
        <v>45043</v>
      </c>
      <c r="B32" s="54" t="s">
        <v>13</v>
      </c>
      <c r="C32" s="55">
        <v>4</v>
      </c>
      <c r="D32" s="56" t="s">
        <v>96</v>
      </c>
      <c r="E32" s="20">
        <f>'ps  blank  23 page 9,11---  '!Q31</f>
        <v>0</v>
      </c>
      <c r="F32" s="20">
        <f>'ps  blank  23 page 9,11---  '!R31</f>
        <v>0</v>
      </c>
      <c r="G32" s="20">
        <f>'ps  blank  23 page 9,11---  '!S31</f>
        <v>0</v>
      </c>
      <c r="H32" s="79">
        <f t="shared" si="15"/>
        <v>0</v>
      </c>
      <c r="I32" s="153">
        <v>0</v>
      </c>
      <c r="J32" s="153">
        <v>0</v>
      </c>
      <c r="K32" s="78" t="str">
        <f t="shared" si="2"/>
        <v>0</v>
      </c>
      <c r="L32" s="78">
        <f t="shared" si="3"/>
        <v>0</v>
      </c>
      <c r="M32" s="78">
        <f t="shared" si="16"/>
        <v>0</v>
      </c>
      <c r="N32" s="153">
        <v>0</v>
      </c>
      <c r="O32" s="153">
        <v>0</v>
      </c>
      <c r="P32" s="78">
        <f t="shared" si="4"/>
        <v>0</v>
      </c>
      <c r="Q32" s="78">
        <f t="shared" si="5"/>
        <v>0</v>
      </c>
      <c r="R32" s="78">
        <f t="shared" si="6"/>
        <v>0</v>
      </c>
      <c r="S32" s="78" t="str">
        <f t="shared" si="7"/>
        <v>0</v>
      </c>
      <c r="T32" s="78">
        <f t="shared" si="0"/>
        <v>0</v>
      </c>
      <c r="U32" s="78">
        <f t="shared" si="1"/>
        <v>0</v>
      </c>
      <c r="V32" s="78" t="str">
        <f t="shared" si="8"/>
        <v>0</v>
      </c>
      <c r="W32" s="78" t="str">
        <f t="shared" si="9"/>
        <v>0</v>
      </c>
      <c r="X32" s="78">
        <f t="shared" si="10"/>
        <v>0</v>
      </c>
      <c r="Y32" s="78">
        <f t="shared" si="11"/>
        <v>0</v>
      </c>
      <c r="Z32" s="78">
        <f t="shared" si="12"/>
        <v>0</v>
      </c>
      <c r="AA32" s="78">
        <f t="shared" si="13"/>
        <v>0</v>
      </c>
      <c r="AB32" s="78">
        <f t="shared" si="14"/>
        <v>0</v>
      </c>
      <c r="AD32" s="340"/>
      <c r="AE32" s="340"/>
      <c r="AF32" s="340"/>
      <c r="AG32" s="340"/>
      <c r="AH32" s="340"/>
      <c r="AI32" s="340"/>
    </row>
    <row r="33" spans="1:35" ht="15" customHeight="1">
      <c r="A33" s="51">
        <v>45044</v>
      </c>
      <c r="B33" s="54" t="s">
        <v>14</v>
      </c>
      <c r="C33" s="55">
        <v>5</v>
      </c>
      <c r="D33" s="56" t="s">
        <v>97</v>
      </c>
      <c r="E33" s="20">
        <f>'ps  blank  23 page 9,11---  '!Q32</f>
        <v>0</v>
      </c>
      <c r="F33" s="20">
        <f>'ps  blank  23 page 9,11---  '!R32</f>
        <v>0</v>
      </c>
      <c r="G33" s="20">
        <f>'ps  blank  23 page 9,11---  '!S32</f>
        <v>0</v>
      </c>
      <c r="H33" s="79">
        <f t="shared" si="15"/>
        <v>0</v>
      </c>
      <c r="I33" s="153">
        <v>0</v>
      </c>
      <c r="J33" s="153">
        <v>0</v>
      </c>
      <c r="K33" s="78">
        <f t="shared" si="2"/>
        <v>0</v>
      </c>
      <c r="L33" s="78">
        <f t="shared" si="3"/>
        <v>0</v>
      </c>
      <c r="M33" s="78">
        <f t="shared" si="16"/>
        <v>0</v>
      </c>
      <c r="N33" s="153">
        <v>0</v>
      </c>
      <c r="O33" s="153">
        <v>0</v>
      </c>
      <c r="P33" s="78" t="str">
        <f t="shared" si="4"/>
        <v>0</v>
      </c>
      <c r="Q33" s="78">
        <f t="shared" si="5"/>
        <v>0</v>
      </c>
      <c r="R33" s="78">
        <f t="shared" si="6"/>
        <v>0</v>
      </c>
      <c r="S33" s="78">
        <f t="shared" si="7"/>
        <v>0</v>
      </c>
      <c r="T33" s="78">
        <f t="shared" si="0"/>
        <v>0</v>
      </c>
      <c r="U33" s="78">
        <f t="shared" si="1"/>
        <v>0</v>
      </c>
      <c r="V33" s="78">
        <f t="shared" si="8"/>
        <v>0</v>
      </c>
      <c r="W33" s="78">
        <f t="shared" si="9"/>
        <v>0</v>
      </c>
      <c r="X33" s="78" t="str">
        <f t="shared" si="10"/>
        <v>0</v>
      </c>
      <c r="Y33" s="78" t="str">
        <f t="shared" si="11"/>
        <v>0</v>
      </c>
      <c r="Z33" s="78">
        <f t="shared" si="12"/>
        <v>0</v>
      </c>
      <c r="AA33" s="78">
        <f t="shared" si="13"/>
        <v>0</v>
      </c>
      <c r="AB33" s="78">
        <f t="shared" si="14"/>
        <v>0</v>
      </c>
      <c r="AD33" s="340"/>
      <c r="AE33" s="340"/>
      <c r="AF33" s="340"/>
      <c r="AG33" s="340"/>
      <c r="AH33" s="340"/>
      <c r="AI33" s="340"/>
    </row>
    <row r="34" spans="1:35" ht="15" customHeight="1">
      <c r="A34" s="51">
        <v>45045</v>
      </c>
      <c r="B34" s="54" t="s">
        <v>15</v>
      </c>
      <c r="C34" s="55">
        <v>6</v>
      </c>
      <c r="D34" s="56" t="s">
        <v>92</v>
      </c>
      <c r="E34" s="20">
        <f>'ps  blank  23 page 9,11---  '!Q33</f>
        <v>0</v>
      </c>
      <c r="F34" s="20">
        <f>'ps  blank  23 page 9,11---  '!R33</f>
        <v>0</v>
      </c>
      <c r="G34" s="20">
        <f>'ps  blank  23 page 9,11---  '!S33</f>
        <v>0</v>
      </c>
      <c r="H34" s="79">
        <f t="shared" si="15"/>
        <v>0</v>
      </c>
      <c r="I34" s="153">
        <v>0</v>
      </c>
      <c r="J34" s="153">
        <v>0</v>
      </c>
      <c r="K34" s="78">
        <f t="shared" si="2"/>
        <v>0</v>
      </c>
      <c r="L34" s="78">
        <f t="shared" si="3"/>
        <v>0</v>
      </c>
      <c r="M34" s="78">
        <f t="shared" si="16"/>
        <v>0</v>
      </c>
      <c r="N34" s="153">
        <v>0</v>
      </c>
      <c r="O34" s="153">
        <v>0</v>
      </c>
      <c r="P34" s="78" t="str">
        <f t="shared" si="4"/>
        <v>0</v>
      </c>
      <c r="Q34" s="78">
        <f t="shared" si="5"/>
        <v>0</v>
      </c>
      <c r="R34" s="78">
        <f t="shared" si="6"/>
        <v>0</v>
      </c>
      <c r="S34" s="78">
        <f t="shared" si="7"/>
        <v>0</v>
      </c>
      <c r="T34" s="78">
        <f t="shared" si="0"/>
        <v>0</v>
      </c>
      <c r="U34" s="78">
        <f t="shared" si="1"/>
        <v>0</v>
      </c>
      <c r="V34" s="78" t="str">
        <f t="shared" si="8"/>
        <v>0</v>
      </c>
      <c r="W34" s="78" t="str">
        <f t="shared" si="9"/>
        <v>0</v>
      </c>
      <c r="X34" s="78">
        <f t="shared" si="10"/>
        <v>0</v>
      </c>
      <c r="Y34" s="78">
        <f t="shared" si="11"/>
        <v>0</v>
      </c>
      <c r="Z34" s="78">
        <f t="shared" si="12"/>
        <v>0</v>
      </c>
      <c r="AA34" s="78">
        <f t="shared" si="13"/>
        <v>0</v>
      </c>
      <c r="AB34" s="78">
        <f t="shared" si="14"/>
        <v>0</v>
      </c>
      <c r="AD34" s="341" t="s">
        <v>119</v>
      </c>
      <c r="AE34" s="341"/>
      <c r="AF34" s="341"/>
      <c r="AG34" s="341"/>
      <c r="AH34" s="341"/>
      <c r="AI34" s="341"/>
    </row>
    <row r="35" spans="1:35" ht="15" customHeight="1">
      <c r="A35" s="51">
        <v>45046</v>
      </c>
      <c r="B35" s="54" t="s">
        <v>71</v>
      </c>
      <c r="C35" s="55">
        <v>7</v>
      </c>
      <c r="D35" s="56" t="s">
        <v>98</v>
      </c>
      <c r="E35" s="20">
        <f>'ps  blank  23 page 9,11---  '!Q34</f>
        <v>0</v>
      </c>
      <c r="F35" s="20">
        <f>'ps  blank  23 page 9,11---  '!R34</f>
        <v>0</v>
      </c>
      <c r="G35" s="20">
        <f>'ps  blank  23 page 9,11---  '!S34</f>
        <v>0</v>
      </c>
      <c r="H35" s="79">
        <f t="shared" si="15"/>
        <v>0</v>
      </c>
      <c r="I35" s="153">
        <v>0</v>
      </c>
      <c r="J35" s="153">
        <v>0</v>
      </c>
      <c r="K35" s="78" t="str">
        <f t="shared" si="2"/>
        <v>0</v>
      </c>
      <c r="L35" s="78">
        <f t="shared" si="3"/>
        <v>0</v>
      </c>
      <c r="M35" s="78">
        <f t="shared" si="16"/>
        <v>0</v>
      </c>
      <c r="N35" s="153">
        <v>0</v>
      </c>
      <c r="O35" s="153">
        <v>0</v>
      </c>
      <c r="P35" s="78" t="str">
        <f t="shared" si="4"/>
        <v>0</v>
      </c>
      <c r="Q35" s="78">
        <f t="shared" si="5"/>
        <v>0</v>
      </c>
      <c r="R35" s="78">
        <f t="shared" si="6"/>
        <v>0</v>
      </c>
      <c r="S35" s="78" t="str">
        <f t="shared" si="7"/>
        <v>0</v>
      </c>
      <c r="T35" s="78">
        <f t="shared" si="0"/>
        <v>0</v>
      </c>
      <c r="U35" s="78">
        <f t="shared" si="1"/>
        <v>0</v>
      </c>
      <c r="V35" s="78" t="str">
        <f t="shared" si="8"/>
        <v>0</v>
      </c>
      <c r="W35" s="78" t="str">
        <f t="shared" si="9"/>
        <v>0</v>
      </c>
      <c r="X35" s="78" t="str">
        <f t="shared" si="10"/>
        <v>0</v>
      </c>
      <c r="Y35" s="78" t="str">
        <f t="shared" si="11"/>
        <v>0</v>
      </c>
      <c r="Z35" s="78">
        <f t="shared" si="12"/>
        <v>0</v>
      </c>
      <c r="AA35" s="78">
        <f t="shared" si="13"/>
        <v>0</v>
      </c>
      <c r="AB35" s="78">
        <f t="shared" si="14"/>
        <v>0</v>
      </c>
      <c r="AD35" s="341"/>
      <c r="AE35" s="341"/>
      <c r="AF35" s="341"/>
      <c r="AG35" s="341"/>
      <c r="AH35" s="341"/>
      <c r="AI35" s="341"/>
    </row>
    <row r="36" spans="1:35" ht="12.75" customHeight="1" thickBot="1">
      <c r="A36" s="51"/>
      <c r="B36" s="57"/>
      <c r="C36" s="50"/>
      <c r="D36" s="56"/>
      <c r="E36" s="20">
        <f>'ps  blank  23 page 9,11---  '!Q35</f>
        <v>0</v>
      </c>
      <c r="F36" s="20">
        <f>'ps  blank  23 page 9,11---  '!R35</f>
        <v>0</v>
      </c>
      <c r="G36" s="20">
        <f>'ps  blank  23 page 9,11---  '!S35</f>
        <v>0</v>
      </c>
      <c r="H36" s="79">
        <f t="shared" si="15"/>
        <v>0</v>
      </c>
      <c r="I36" s="153">
        <v>0</v>
      </c>
      <c r="J36" s="153">
        <v>0</v>
      </c>
      <c r="K36" s="78" t="str">
        <f t="shared" si="2"/>
        <v>0</v>
      </c>
      <c r="L36" s="78">
        <f t="shared" si="3"/>
        <v>0</v>
      </c>
      <c r="M36" s="78">
        <f t="shared" si="16"/>
        <v>0</v>
      </c>
      <c r="N36" s="153">
        <v>0</v>
      </c>
      <c r="O36" s="153">
        <v>0</v>
      </c>
      <c r="P36" s="78" t="str">
        <f t="shared" si="4"/>
        <v>0</v>
      </c>
      <c r="Q36" s="78">
        <f t="shared" si="5"/>
        <v>0</v>
      </c>
      <c r="R36" s="78">
        <f t="shared" si="6"/>
        <v>0</v>
      </c>
      <c r="S36" s="78" t="str">
        <f t="shared" si="7"/>
        <v>0</v>
      </c>
      <c r="T36" s="78">
        <f t="shared" si="0"/>
        <v>0</v>
      </c>
      <c r="U36" s="78">
        <f t="shared" si="1"/>
        <v>0</v>
      </c>
      <c r="V36" s="78" t="str">
        <f t="shared" si="8"/>
        <v>0</v>
      </c>
      <c r="W36" s="78" t="str">
        <f t="shared" si="9"/>
        <v>0</v>
      </c>
      <c r="X36" s="78" t="str">
        <f t="shared" si="10"/>
        <v>0</v>
      </c>
      <c r="Y36" s="78" t="str">
        <f t="shared" si="11"/>
        <v>0</v>
      </c>
      <c r="Z36" s="78">
        <f t="shared" si="12"/>
        <v>0</v>
      </c>
      <c r="AA36" s="78">
        <f t="shared" si="13"/>
        <v>0</v>
      </c>
      <c r="AB36" s="78">
        <f t="shared" si="14"/>
        <v>0</v>
      </c>
      <c r="AD36" s="341"/>
      <c r="AE36" s="341"/>
      <c r="AF36" s="341"/>
      <c r="AG36" s="341"/>
      <c r="AH36" s="341"/>
      <c r="AI36" s="341"/>
    </row>
    <row r="37" spans="1:35" ht="23.45" customHeight="1" thickBot="1">
      <c r="A37" s="342" t="s">
        <v>8</v>
      </c>
      <c r="B37" s="343"/>
      <c r="C37" s="343"/>
      <c r="D37" s="344"/>
      <c r="E37" s="21">
        <f>SUM(E6:E36)</f>
        <v>0</v>
      </c>
      <c r="F37" s="21">
        <f t="shared" ref="F37:G37" si="17">SUM(F6:F36)</f>
        <v>0</v>
      </c>
      <c r="G37" s="21">
        <f t="shared" si="17"/>
        <v>0</v>
      </c>
      <c r="H37" s="81" t="s">
        <v>99</v>
      </c>
      <c r="I37" s="80">
        <f>SUM(I6:I36)</f>
        <v>0</v>
      </c>
      <c r="J37" s="154">
        <f>SUM(J6:J36)</f>
        <v>0</v>
      </c>
      <c r="K37" s="82">
        <f>SUM(K6:K36)</f>
        <v>0</v>
      </c>
      <c r="L37" s="83">
        <f>H6+I37+J37-K37</f>
        <v>0</v>
      </c>
      <c r="M37" s="81" t="s">
        <v>99</v>
      </c>
      <c r="N37" s="80">
        <f>SUM(N6:N36)</f>
        <v>0</v>
      </c>
      <c r="O37" s="80">
        <f>SUM(O6:O36)</f>
        <v>0</v>
      </c>
      <c r="P37" s="84">
        <f>SUM(P6:P36)</f>
        <v>0</v>
      </c>
      <c r="Q37" s="85">
        <f>M6+N37+O37-P37</f>
        <v>0</v>
      </c>
      <c r="R37" s="84">
        <f>SUM(R6:R36)</f>
        <v>0</v>
      </c>
      <c r="S37" s="84">
        <f>SUM(S6:S36)</f>
        <v>0</v>
      </c>
      <c r="T37" s="84">
        <f t="shared" ref="T37:AB37" si="18">SUM(T6:T36)</f>
        <v>0</v>
      </c>
      <c r="U37" s="84">
        <f t="shared" si="18"/>
        <v>0</v>
      </c>
      <c r="V37" s="84">
        <f t="shared" si="18"/>
        <v>0</v>
      </c>
      <c r="W37" s="84">
        <f t="shared" si="18"/>
        <v>0</v>
      </c>
      <c r="X37" s="84">
        <f>SUM(X6:X36)</f>
        <v>0</v>
      </c>
      <c r="Y37" s="78" t="str">
        <f t="shared" ref="Y37" si="19">IF(OR(C37=2,C37=4,C37=6),G37*2.2,"0")</f>
        <v>0</v>
      </c>
      <c r="Z37" s="84">
        <f t="shared" si="18"/>
        <v>0</v>
      </c>
      <c r="AA37" s="84">
        <f t="shared" si="18"/>
        <v>0</v>
      </c>
      <c r="AB37" s="86">
        <f t="shared" si="18"/>
        <v>0</v>
      </c>
      <c r="AC37" s="5"/>
      <c r="AD37" s="341"/>
      <c r="AE37" s="341"/>
      <c r="AF37" s="341"/>
      <c r="AG37" s="341"/>
      <c r="AH37" s="341"/>
      <c r="AI37" s="341"/>
    </row>
    <row r="38" spans="1:35" ht="10.9" customHeight="1">
      <c r="A38" s="329" t="s">
        <v>104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8">
        <f>G37*5.45</f>
        <v>0</v>
      </c>
      <c r="AC38" s="2"/>
      <c r="AD38" s="341"/>
      <c r="AE38" s="341"/>
      <c r="AF38" s="341"/>
      <c r="AG38" s="341"/>
      <c r="AH38" s="341"/>
      <c r="AI38" s="341"/>
    </row>
    <row r="39" spans="1:35" ht="10.15" customHeight="1">
      <c r="A39" s="330" t="s">
        <v>50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29"/>
      <c r="O39" s="29"/>
      <c r="P39" s="283" t="s">
        <v>90</v>
      </c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D39" s="341"/>
      <c r="AE39" s="341"/>
      <c r="AF39" s="341"/>
      <c r="AG39" s="341"/>
      <c r="AH39" s="341"/>
      <c r="AI39" s="341"/>
    </row>
    <row r="40" spans="1: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35" ht="15" customHeight="1">
      <c r="B42" s="417" t="s">
        <v>285</v>
      </c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</row>
    <row r="43" spans="1:35" ht="15" customHeight="1">
      <c r="B43" s="417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</row>
    <row r="44" spans="1:35" ht="15" customHeight="1"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</row>
    <row r="45" spans="1:35" ht="15" customHeight="1"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</row>
    <row r="46" spans="1:35" ht="15" customHeight="1"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</row>
    <row r="47" spans="1:35" ht="15" customHeight="1">
      <c r="B47" s="424"/>
      <c r="C47" s="424"/>
      <c r="D47" s="424"/>
      <c r="E47" s="424"/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16"/>
      <c r="AA47" s="416"/>
    </row>
    <row r="48" spans="1:35" ht="15" customHeight="1">
      <c r="B48" s="424"/>
      <c r="C48" s="424"/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424"/>
      <c r="V48" s="424"/>
      <c r="W48" s="424"/>
      <c r="X48" s="424"/>
      <c r="Y48" s="424"/>
      <c r="Z48" s="416"/>
      <c r="AA48" s="416"/>
    </row>
    <row r="49" spans="2:28" ht="15" customHeight="1">
      <c r="B49" s="321" t="s">
        <v>125</v>
      </c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</row>
    <row r="50" spans="2:28" ht="15" customHeight="1"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</row>
    <row r="51" spans="2:28" ht="15" customHeight="1"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</row>
    <row r="52" spans="2:28" ht="15" customHeight="1"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</row>
    <row r="53" spans="2:28" ht="15" customHeight="1"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</row>
    <row r="54" spans="2:28" ht="15" customHeight="1"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</row>
    <row r="55" spans="2:28" ht="15" customHeight="1"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</row>
    <row r="56" spans="2:28" ht="15" customHeight="1"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</row>
    <row r="57" spans="2:28" ht="15" customHeight="1"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</row>
    <row r="58" spans="2:28" ht="15" customHeight="1">
      <c r="B58" s="321"/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</row>
    <row r="59" spans="2:28" ht="15" customHeight="1"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</row>
    <row r="60" spans="2:28" ht="15" customHeight="1"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</row>
    <row r="61" spans="2:28" ht="15" customHeight="1">
      <c r="B61" s="321"/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</row>
    <row r="62" spans="2:28" ht="15" customHeight="1"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</row>
    <row r="63" spans="2:28" ht="15" customHeight="1">
      <c r="B63" s="321"/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</row>
    <row r="64" spans="2:28"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</row>
  </sheetData>
  <sheetProtection password="C73D" sheet="1" objects="1" scenarios="1"/>
  <customSheetViews>
    <customSheetView guid="{AAA360F4-C89F-4BE7-9E6D-B14B729BFECF}" fitToPage="1">
      <selection activeCell="D6" sqref="D6"/>
      <pageMargins left="0" right="0" top="0.15748031496062992" bottom="0.19685039370078741" header="0" footer="0"/>
      <pageSetup paperSize="9" scale="96" orientation="landscape" r:id="rId1"/>
    </customSheetView>
  </customSheetViews>
  <mergeCells count="41">
    <mergeCell ref="B42:AB46"/>
    <mergeCell ref="A3:D3"/>
    <mergeCell ref="E3:G3"/>
    <mergeCell ref="H3:Q3"/>
    <mergeCell ref="R3:AB3"/>
    <mergeCell ref="G2:H2"/>
    <mergeCell ref="AD3:AF4"/>
    <mergeCell ref="A38:Q38"/>
    <mergeCell ref="A39:M39"/>
    <mergeCell ref="P39:AB39"/>
    <mergeCell ref="C4:C5"/>
    <mergeCell ref="R4:R5"/>
    <mergeCell ref="S4:S5"/>
    <mergeCell ref="T4:U4"/>
    <mergeCell ref="V4:W4"/>
    <mergeCell ref="X4:Y4"/>
    <mergeCell ref="Z4:Z5"/>
    <mergeCell ref="A4:A5"/>
    <mergeCell ref="B4:B5"/>
    <mergeCell ref="D4:D5"/>
    <mergeCell ref="AD30:AI33"/>
    <mergeCell ref="AD34:AI39"/>
    <mergeCell ref="AD19:AI24"/>
    <mergeCell ref="AD25:AI29"/>
    <mergeCell ref="AD5:AI6"/>
    <mergeCell ref="AD7:AI8"/>
    <mergeCell ref="AD9:AI12"/>
    <mergeCell ref="AF13:AG13"/>
    <mergeCell ref="AD14:AI18"/>
    <mergeCell ref="AA4:AA5"/>
    <mergeCell ref="AB4:AB5"/>
    <mergeCell ref="A37:D37"/>
    <mergeCell ref="E4:G4"/>
    <mergeCell ref="H4:L4"/>
    <mergeCell ref="M4:Q4"/>
    <mergeCell ref="B49:AB64"/>
    <mergeCell ref="O2:P2"/>
    <mergeCell ref="I2:K2"/>
    <mergeCell ref="Q2:R2"/>
    <mergeCell ref="Q1:AB1"/>
    <mergeCell ref="L2:M2"/>
  </mergeCells>
  <pageMargins left="0" right="0" top="0.15748031496062992" bottom="0.19685039370078741" header="0" footer="0"/>
  <pageSetup paperSize="9" scale="95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4"/>
  <sheetViews>
    <sheetView workbookViewId="0">
      <selection activeCell="H4" sqref="H4:I4"/>
    </sheetView>
  </sheetViews>
  <sheetFormatPr defaultRowHeight="15"/>
  <cols>
    <col min="1" max="1" width="8" customWidth="1"/>
    <col min="2" max="6" width="3.42578125" customWidth="1"/>
    <col min="7" max="7" width="3.85546875" customWidth="1"/>
    <col min="8" max="16" width="3.42578125" customWidth="1"/>
    <col min="17" max="17" width="4.42578125" customWidth="1"/>
    <col min="18" max="18" width="4.7109375" customWidth="1"/>
    <col min="19" max="19" width="4.5703125" customWidth="1"/>
    <col min="20" max="20" width="1.28515625" customWidth="1"/>
    <col min="21" max="21" width="5.85546875" customWidth="1"/>
    <col min="22" max="22" width="12.140625" customWidth="1"/>
    <col min="23" max="23" width="5.7109375" customWidth="1"/>
    <col min="24" max="24" width="6.140625" customWidth="1"/>
    <col min="25" max="25" width="8.5703125" customWidth="1"/>
    <col min="26" max="26" width="4.7109375" customWidth="1"/>
    <col min="27" max="27" width="7.85546875" customWidth="1"/>
    <col min="28" max="28" width="6.42578125" customWidth="1"/>
    <col min="29" max="29" width="7.85546875" customWidth="1"/>
    <col min="30" max="30" width="5" customWidth="1"/>
    <col min="31" max="31" width="5.28515625" customWidth="1"/>
  </cols>
  <sheetData>
    <row r="1" spans="1:39" ht="12" customHeight="1">
      <c r="A1" s="136" t="s">
        <v>229</v>
      </c>
      <c r="B1" s="138" t="str">
        <f>'fill initial data data'!C25</f>
        <v>jktdh; mPp ek/;fed fo|ky; rhrjh lesfy;k Hkhe</v>
      </c>
      <c r="C1" s="155"/>
      <c r="D1" s="155"/>
      <c r="E1" s="155"/>
      <c r="F1" s="155"/>
      <c r="G1" s="155"/>
      <c r="H1" s="155"/>
      <c r="I1" s="155"/>
      <c r="J1" s="155"/>
      <c r="K1" s="155"/>
      <c r="L1" s="315" t="s">
        <v>55</v>
      </c>
      <c r="M1" s="315"/>
      <c r="N1" s="300" t="str">
        <f>'fill initial data data'!C26</f>
        <v>vizsy 2023</v>
      </c>
      <c r="O1" s="301"/>
      <c r="P1" s="69"/>
      <c r="Q1" s="69" t="s">
        <v>219</v>
      </c>
      <c r="R1" s="301" t="str">
        <f>'fill initial data data'!C27</f>
        <v>2022-23</v>
      </c>
      <c r="S1" s="301"/>
      <c r="T1" s="136"/>
      <c r="U1" s="136"/>
      <c r="V1" s="296" t="s">
        <v>103</v>
      </c>
      <c r="W1" s="296"/>
      <c r="X1" s="296"/>
      <c r="Y1" s="296"/>
      <c r="Z1" s="296"/>
      <c r="AA1" s="296"/>
      <c r="AB1" s="296"/>
      <c r="AC1" s="296"/>
      <c r="AD1" s="296"/>
      <c r="AE1" s="296"/>
    </row>
    <row r="2" spans="1:39" s="1" customFormat="1" ht="13.15" customHeight="1">
      <c r="A2" s="297" t="s">
        <v>123</v>
      </c>
      <c r="B2" s="299" t="s">
        <v>75</v>
      </c>
      <c r="C2" s="299"/>
      <c r="D2" s="299"/>
      <c r="E2" s="299" t="s">
        <v>76</v>
      </c>
      <c r="F2" s="299"/>
      <c r="G2" s="299"/>
      <c r="H2" s="299" t="s">
        <v>77</v>
      </c>
      <c r="I2" s="299"/>
      <c r="J2" s="299"/>
      <c r="K2" s="299" t="s">
        <v>51</v>
      </c>
      <c r="L2" s="299"/>
      <c r="M2" s="299"/>
      <c r="N2" s="299" t="s">
        <v>51</v>
      </c>
      <c r="O2" s="299"/>
      <c r="P2" s="299"/>
      <c r="Q2" s="299" t="s">
        <v>8</v>
      </c>
      <c r="R2" s="299"/>
      <c r="S2" s="299"/>
      <c r="T2" s="139"/>
      <c r="U2" s="307" t="s">
        <v>0</v>
      </c>
      <c r="V2" s="308"/>
      <c r="W2" s="308"/>
      <c r="X2" s="308"/>
      <c r="Y2" s="308"/>
      <c r="Z2" s="308"/>
      <c r="AA2" s="308"/>
      <c r="AB2" s="308"/>
      <c r="AC2" s="308"/>
      <c r="AD2" s="308"/>
      <c r="AE2" s="309"/>
    </row>
    <row r="3" spans="1:39" ht="45.75">
      <c r="A3" s="298"/>
      <c r="B3" s="8" t="s">
        <v>31</v>
      </c>
      <c r="C3" s="8" t="s">
        <v>32</v>
      </c>
      <c r="D3" s="8" t="s">
        <v>33</v>
      </c>
      <c r="E3" s="8" t="s">
        <v>31</v>
      </c>
      <c r="F3" s="8" t="s">
        <v>32</v>
      </c>
      <c r="G3" s="8" t="s">
        <v>33</v>
      </c>
      <c r="H3" s="8" t="s">
        <v>31</v>
      </c>
      <c r="I3" s="8" t="s">
        <v>32</v>
      </c>
      <c r="J3" s="8" t="s">
        <v>33</v>
      </c>
      <c r="K3" s="8" t="s">
        <v>31</v>
      </c>
      <c r="L3" s="8" t="s">
        <v>32</v>
      </c>
      <c r="M3" s="8" t="s">
        <v>33</v>
      </c>
      <c r="N3" s="8" t="s">
        <v>31</v>
      </c>
      <c r="O3" s="8" t="s">
        <v>32</v>
      </c>
      <c r="P3" s="8" t="s">
        <v>33</v>
      </c>
      <c r="Q3" s="8" t="s">
        <v>31</v>
      </c>
      <c r="R3" s="8" t="s">
        <v>32</v>
      </c>
      <c r="S3" s="8" t="s">
        <v>33</v>
      </c>
      <c r="T3" s="27"/>
      <c r="U3" s="12" t="s">
        <v>1</v>
      </c>
      <c r="V3" s="12" t="s">
        <v>2</v>
      </c>
      <c r="W3" s="12" t="s">
        <v>53</v>
      </c>
      <c r="X3" s="12" t="s">
        <v>9</v>
      </c>
      <c r="Y3" s="12" t="s">
        <v>87</v>
      </c>
      <c r="Z3" s="12" t="s">
        <v>73</v>
      </c>
      <c r="AA3" s="12" t="s">
        <v>21</v>
      </c>
      <c r="AB3" s="12" t="s">
        <v>22</v>
      </c>
      <c r="AC3" s="12" t="s">
        <v>7</v>
      </c>
      <c r="AD3" s="12" t="s">
        <v>29</v>
      </c>
      <c r="AE3" s="12" t="s">
        <v>8</v>
      </c>
      <c r="AG3" s="305" t="s">
        <v>109</v>
      </c>
      <c r="AH3" s="306"/>
      <c r="AI3" s="306"/>
      <c r="AJ3" s="306"/>
      <c r="AK3" s="306"/>
    </row>
    <row r="4" spans="1:39" ht="15.75" customHeight="1">
      <c r="A4" s="140" t="s">
        <v>52</v>
      </c>
      <c r="B4" s="427">
        <v>0</v>
      </c>
      <c r="C4" s="427">
        <v>0</v>
      </c>
      <c r="D4" s="34">
        <f>B4+C4</f>
        <v>0</v>
      </c>
      <c r="E4" s="427">
        <v>0</v>
      </c>
      <c r="F4" s="427">
        <v>0</v>
      </c>
      <c r="G4" s="34">
        <f>E4+F4</f>
        <v>0</v>
      </c>
      <c r="H4" s="427">
        <v>0</v>
      </c>
      <c r="I4" s="427">
        <v>0</v>
      </c>
      <c r="J4" s="34">
        <f>H4+I4</f>
        <v>0</v>
      </c>
      <c r="K4" s="34"/>
      <c r="L4" s="34"/>
      <c r="M4" s="34"/>
      <c r="N4" s="34"/>
      <c r="O4" s="34"/>
      <c r="P4" s="34"/>
      <c r="Q4" s="34">
        <f>B4+E4+H4</f>
        <v>0</v>
      </c>
      <c r="R4" s="34">
        <f>C4+F4+I4</f>
        <v>0</v>
      </c>
      <c r="S4" s="34">
        <f>Q4+R4</f>
        <v>0</v>
      </c>
      <c r="T4" s="27"/>
      <c r="U4" s="12" t="s">
        <v>10</v>
      </c>
      <c r="V4" s="13" t="s">
        <v>17</v>
      </c>
      <c r="W4" s="14" t="s">
        <v>16</v>
      </c>
      <c r="X4" s="15">
        <v>0.6</v>
      </c>
      <c r="Y4" s="15">
        <v>0.3</v>
      </c>
      <c r="Z4" s="15">
        <v>1</v>
      </c>
      <c r="AA4" s="15">
        <v>0</v>
      </c>
      <c r="AB4" s="15">
        <v>2.2000000000000002</v>
      </c>
      <c r="AC4" s="15">
        <v>0.8</v>
      </c>
      <c r="AD4" s="15">
        <v>0.55000000000000004</v>
      </c>
      <c r="AE4" s="15">
        <f t="shared" ref="AE4:AE9" si="0">SUM(X4:AD4)</f>
        <v>5.4499999999999993</v>
      </c>
    </row>
    <row r="5" spans="1:39" ht="16.5" customHeight="1">
      <c r="A5" s="51">
        <v>45017</v>
      </c>
      <c r="B5" s="50">
        <v>0</v>
      </c>
      <c r="C5" s="50">
        <v>0</v>
      </c>
      <c r="D5" s="52">
        <f t="shared" ref="D5:D35" si="1">B5+C5</f>
        <v>0</v>
      </c>
      <c r="E5" s="50">
        <v>0</v>
      </c>
      <c r="F5" s="50">
        <v>0</v>
      </c>
      <c r="G5" s="34">
        <f t="shared" ref="G5:G35" si="2">E5+F5</f>
        <v>0</v>
      </c>
      <c r="H5" s="50">
        <v>0</v>
      </c>
      <c r="I5" s="50">
        <v>0</v>
      </c>
      <c r="J5" s="34">
        <f t="shared" ref="J5:J25" si="3">H5+I5</f>
        <v>0</v>
      </c>
      <c r="K5" s="141"/>
      <c r="L5" s="141"/>
      <c r="M5" s="8"/>
      <c r="N5" s="141"/>
      <c r="O5" s="141"/>
      <c r="P5" s="8"/>
      <c r="Q5" s="52">
        <f>B5+E5+H5</f>
        <v>0</v>
      </c>
      <c r="R5" s="52">
        <f>C5+F5+I5</f>
        <v>0</v>
      </c>
      <c r="S5" s="52">
        <f>D5+G5+J5</f>
        <v>0</v>
      </c>
      <c r="T5" s="142"/>
      <c r="U5" s="12" t="s">
        <v>11</v>
      </c>
      <c r="V5" s="13" t="s">
        <v>89</v>
      </c>
      <c r="W5" s="14" t="s">
        <v>20</v>
      </c>
      <c r="X5" s="15">
        <v>0.9</v>
      </c>
      <c r="Y5" s="15">
        <v>0</v>
      </c>
      <c r="Z5" s="15">
        <v>1</v>
      </c>
      <c r="AA5" s="15">
        <v>2.2000000000000002</v>
      </c>
      <c r="AB5" s="15">
        <v>0</v>
      </c>
      <c r="AC5" s="15">
        <v>0.8</v>
      </c>
      <c r="AD5" s="15">
        <v>0.55000000000000004</v>
      </c>
      <c r="AE5" s="15">
        <f t="shared" si="0"/>
        <v>5.4499999999999993</v>
      </c>
      <c r="AG5" s="304" t="s">
        <v>122</v>
      </c>
      <c r="AH5" s="304"/>
      <c r="AI5" s="304"/>
      <c r="AJ5" s="304"/>
      <c r="AK5" s="304"/>
      <c r="AL5" s="304"/>
      <c r="AM5" s="304"/>
    </row>
    <row r="6" spans="1:39" ht="15" customHeight="1">
      <c r="A6" s="51">
        <v>45018</v>
      </c>
      <c r="B6" s="50">
        <v>0</v>
      </c>
      <c r="C6" s="50">
        <v>0</v>
      </c>
      <c r="D6" s="52">
        <f t="shared" si="1"/>
        <v>0</v>
      </c>
      <c r="E6" s="50">
        <v>0</v>
      </c>
      <c r="F6" s="50">
        <v>0</v>
      </c>
      <c r="G6" s="34">
        <f t="shared" si="2"/>
        <v>0</v>
      </c>
      <c r="H6" s="50">
        <v>0</v>
      </c>
      <c r="I6" s="50">
        <v>0</v>
      </c>
      <c r="J6" s="34">
        <f t="shared" si="3"/>
        <v>0</v>
      </c>
      <c r="K6" s="141"/>
      <c r="L6" s="141"/>
      <c r="M6" s="8"/>
      <c r="N6" s="141"/>
      <c r="O6" s="141"/>
      <c r="P6" s="8"/>
      <c r="Q6" s="52">
        <f t="shared" ref="Q6:Q35" si="4">B6+E6+H6</f>
        <v>0</v>
      </c>
      <c r="R6" s="52">
        <f t="shared" ref="R6:R35" si="5">C6+F6+I6</f>
        <v>0</v>
      </c>
      <c r="S6" s="52">
        <f t="shared" ref="S6:S35" si="6">D6+G6+J6</f>
        <v>0</v>
      </c>
      <c r="T6" s="142"/>
      <c r="U6" s="12" t="s">
        <v>12</v>
      </c>
      <c r="V6" s="13" t="s">
        <v>18</v>
      </c>
      <c r="W6" s="14" t="s">
        <v>16</v>
      </c>
      <c r="X6" s="15">
        <v>0.6</v>
      </c>
      <c r="Y6" s="15">
        <v>0.3</v>
      </c>
      <c r="Z6" s="15">
        <v>1</v>
      </c>
      <c r="AA6" s="15">
        <v>2.2000000000000002</v>
      </c>
      <c r="AB6" s="15">
        <v>0</v>
      </c>
      <c r="AC6" s="15">
        <v>0.8</v>
      </c>
      <c r="AD6" s="15">
        <v>0.55000000000000004</v>
      </c>
      <c r="AE6" s="15">
        <f t="shared" si="0"/>
        <v>5.4499999999999993</v>
      </c>
      <c r="AG6" s="304"/>
      <c r="AH6" s="304"/>
      <c r="AI6" s="304"/>
      <c r="AJ6" s="304"/>
      <c r="AK6" s="304"/>
      <c r="AL6" s="304"/>
      <c r="AM6" s="304"/>
    </row>
    <row r="7" spans="1:39" ht="22.15" customHeight="1">
      <c r="A7" s="51">
        <v>45019</v>
      </c>
      <c r="B7" s="50">
        <v>0</v>
      </c>
      <c r="C7" s="50">
        <v>0</v>
      </c>
      <c r="D7" s="52">
        <f t="shared" si="1"/>
        <v>0</v>
      </c>
      <c r="E7" s="50">
        <v>0</v>
      </c>
      <c r="F7" s="50">
        <v>0</v>
      </c>
      <c r="G7" s="34">
        <f t="shared" si="2"/>
        <v>0</v>
      </c>
      <c r="H7" s="50">
        <v>0</v>
      </c>
      <c r="I7" s="50">
        <v>0</v>
      </c>
      <c r="J7" s="34">
        <f t="shared" si="3"/>
        <v>0</v>
      </c>
      <c r="K7" s="141"/>
      <c r="L7" s="141"/>
      <c r="M7" s="8"/>
      <c r="N7" s="141"/>
      <c r="O7" s="141"/>
      <c r="P7" s="8"/>
      <c r="Q7" s="52">
        <f t="shared" si="4"/>
        <v>0</v>
      </c>
      <c r="R7" s="52">
        <f t="shared" si="5"/>
        <v>0</v>
      </c>
      <c r="S7" s="52">
        <f t="shared" si="6"/>
        <v>0</v>
      </c>
      <c r="T7" s="142"/>
      <c r="U7" s="12" t="s">
        <v>13</v>
      </c>
      <c r="V7" s="13" t="s">
        <v>19</v>
      </c>
      <c r="W7" s="14" t="s">
        <v>20</v>
      </c>
      <c r="X7" s="15">
        <v>0.9</v>
      </c>
      <c r="Y7" s="15">
        <v>0</v>
      </c>
      <c r="Z7" s="15">
        <v>1</v>
      </c>
      <c r="AA7" s="15">
        <v>2.2000000000000002</v>
      </c>
      <c r="AB7" s="15">
        <v>0</v>
      </c>
      <c r="AC7" s="15">
        <v>0.8</v>
      </c>
      <c r="AD7" s="15">
        <v>0.55000000000000004</v>
      </c>
      <c r="AE7" s="15">
        <f t="shared" si="0"/>
        <v>5.4499999999999993</v>
      </c>
      <c r="AG7" s="304"/>
      <c r="AH7" s="304"/>
      <c r="AI7" s="304"/>
      <c r="AJ7" s="304"/>
      <c r="AK7" s="304"/>
      <c r="AL7" s="304"/>
      <c r="AM7" s="304"/>
    </row>
    <row r="8" spans="1:39" ht="14.25" customHeight="1">
      <c r="A8" s="51">
        <v>45020</v>
      </c>
      <c r="B8" s="50">
        <v>0</v>
      </c>
      <c r="C8" s="50">
        <v>0</v>
      </c>
      <c r="D8" s="52">
        <f t="shared" si="1"/>
        <v>0</v>
      </c>
      <c r="E8" s="50">
        <v>0</v>
      </c>
      <c r="F8" s="50">
        <v>0</v>
      </c>
      <c r="G8" s="34">
        <f t="shared" si="2"/>
        <v>0</v>
      </c>
      <c r="H8" s="50">
        <v>0</v>
      </c>
      <c r="I8" s="50">
        <v>0</v>
      </c>
      <c r="J8" s="34">
        <f t="shared" si="3"/>
        <v>0</v>
      </c>
      <c r="K8" s="141"/>
      <c r="L8" s="141"/>
      <c r="M8" s="8"/>
      <c r="N8" s="141"/>
      <c r="O8" s="141"/>
      <c r="P8" s="8"/>
      <c r="Q8" s="52">
        <f t="shared" si="4"/>
        <v>0</v>
      </c>
      <c r="R8" s="52">
        <f t="shared" si="5"/>
        <v>0</v>
      </c>
      <c r="S8" s="52">
        <f t="shared" si="6"/>
        <v>0</v>
      </c>
      <c r="T8" s="142"/>
      <c r="U8" s="12" t="s">
        <v>14</v>
      </c>
      <c r="V8" s="13" t="s">
        <v>18</v>
      </c>
      <c r="W8" s="14" t="s">
        <v>16</v>
      </c>
      <c r="X8" s="15">
        <v>0.6</v>
      </c>
      <c r="Y8" s="15">
        <v>0.3</v>
      </c>
      <c r="Z8" s="15">
        <v>1</v>
      </c>
      <c r="AA8" s="15">
        <v>2.2000000000000002</v>
      </c>
      <c r="AB8" s="15">
        <v>0</v>
      </c>
      <c r="AC8" s="15">
        <v>0.8</v>
      </c>
      <c r="AD8" s="15">
        <v>0.55000000000000004</v>
      </c>
      <c r="AE8" s="15">
        <f t="shared" si="0"/>
        <v>5.4499999999999993</v>
      </c>
      <c r="AG8" s="304"/>
      <c r="AH8" s="304"/>
      <c r="AI8" s="304"/>
      <c r="AJ8" s="304"/>
      <c r="AK8" s="304"/>
      <c r="AL8" s="304"/>
      <c r="AM8" s="304"/>
    </row>
    <row r="9" spans="1:39" ht="13.5" customHeight="1">
      <c r="A9" s="51">
        <v>45021</v>
      </c>
      <c r="B9" s="50">
        <v>0</v>
      </c>
      <c r="C9" s="50">
        <v>0</v>
      </c>
      <c r="D9" s="52">
        <f t="shared" si="1"/>
        <v>0</v>
      </c>
      <c r="E9" s="50">
        <v>0</v>
      </c>
      <c r="F9" s="50">
        <v>0</v>
      </c>
      <c r="G9" s="34">
        <f t="shared" si="2"/>
        <v>0</v>
      </c>
      <c r="H9" s="50">
        <v>0</v>
      </c>
      <c r="I9" s="50">
        <v>0</v>
      </c>
      <c r="J9" s="34">
        <f t="shared" si="3"/>
        <v>0</v>
      </c>
      <c r="K9" s="141"/>
      <c r="L9" s="141"/>
      <c r="M9" s="8"/>
      <c r="N9" s="141"/>
      <c r="O9" s="141"/>
      <c r="P9" s="8"/>
      <c r="Q9" s="52">
        <f t="shared" si="4"/>
        <v>0</v>
      </c>
      <c r="R9" s="52">
        <f t="shared" si="5"/>
        <v>0</v>
      </c>
      <c r="S9" s="52">
        <f t="shared" si="6"/>
        <v>0</v>
      </c>
      <c r="T9" s="142"/>
      <c r="U9" s="12" t="s">
        <v>15</v>
      </c>
      <c r="V9" s="13" t="s">
        <v>17</v>
      </c>
      <c r="W9" s="14" t="s">
        <v>16</v>
      </c>
      <c r="X9" s="15">
        <v>0.6</v>
      </c>
      <c r="Y9" s="15">
        <v>0.3</v>
      </c>
      <c r="Z9" s="15">
        <v>1</v>
      </c>
      <c r="AA9" s="15">
        <v>0</v>
      </c>
      <c r="AB9" s="15">
        <v>2.2000000000000002</v>
      </c>
      <c r="AC9" s="15">
        <v>0.8</v>
      </c>
      <c r="AD9" s="15">
        <v>0.55000000000000004</v>
      </c>
      <c r="AE9" s="15">
        <f t="shared" si="0"/>
        <v>5.4499999999999993</v>
      </c>
      <c r="AG9" s="304"/>
      <c r="AH9" s="304"/>
      <c r="AI9" s="304"/>
      <c r="AJ9" s="304"/>
      <c r="AK9" s="304"/>
      <c r="AL9" s="304"/>
      <c r="AM9" s="304"/>
    </row>
    <row r="10" spans="1:39" ht="15" customHeight="1">
      <c r="A10" s="51">
        <v>45022</v>
      </c>
      <c r="B10" s="50">
        <v>0</v>
      </c>
      <c r="C10" s="50">
        <v>0</v>
      </c>
      <c r="D10" s="52">
        <f t="shared" si="1"/>
        <v>0</v>
      </c>
      <c r="E10" s="50">
        <v>0</v>
      </c>
      <c r="F10" s="50">
        <v>0</v>
      </c>
      <c r="G10" s="34">
        <f t="shared" si="2"/>
        <v>0</v>
      </c>
      <c r="H10" s="50">
        <v>0</v>
      </c>
      <c r="I10" s="50">
        <v>0</v>
      </c>
      <c r="J10" s="34">
        <f t="shared" si="3"/>
        <v>0</v>
      </c>
      <c r="K10" s="141"/>
      <c r="L10" s="141"/>
      <c r="M10" s="8"/>
      <c r="N10" s="141"/>
      <c r="O10" s="141"/>
      <c r="P10" s="8"/>
      <c r="Q10" s="52">
        <f t="shared" si="4"/>
        <v>0</v>
      </c>
      <c r="R10" s="52">
        <f t="shared" si="5"/>
        <v>0</v>
      </c>
      <c r="S10" s="52">
        <f t="shared" si="6"/>
        <v>0</v>
      </c>
      <c r="T10" s="142"/>
      <c r="U10" s="343" t="s">
        <v>124</v>
      </c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G10" s="304"/>
      <c r="AH10" s="304"/>
      <c r="AI10" s="304"/>
      <c r="AJ10" s="304"/>
      <c r="AK10" s="304"/>
      <c r="AL10" s="304"/>
      <c r="AM10" s="304"/>
    </row>
    <row r="11" spans="1:39" ht="15" customHeight="1">
      <c r="A11" s="51">
        <v>45023</v>
      </c>
      <c r="B11" s="50">
        <v>0</v>
      </c>
      <c r="C11" s="50">
        <v>0</v>
      </c>
      <c r="D11" s="52">
        <f t="shared" si="1"/>
        <v>0</v>
      </c>
      <c r="E11" s="50">
        <v>0</v>
      </c>
      <c r="F11" s="50">
        <v>0</v>
      </c>
      <c r="G11" s="34">
        <f t="shared" si="2"/>
        <v>0</v>
      </c>
      <c r="H11" s="50">
        <v>0</v>
      </c>
      <c r="I11" s="50">
        <v>0</v>
      </c>
      <c r="J11" s="34">
        <f t="shared" si="3"/>
        <v>0</v>
      </c>
      <c r="K11" s="141"/>
      <c r="L11" s="141"/>
      <c r="M11" s="8"/>
      <c r="N11" s="141"/>
      <c r="O11" s="141"/>
      <c r="P11" s="8"/>
      <c r="Q11" s="52">
        <f t="shared" si="4"/>
        <v>0</v>
      </c>
      <c r="R11" s="52">
        <f t="shared" si="5"/>
        <v>0</v>
      </c>
      <c r="S11" s="52">
        <f t="shared" si="6"/>
        <v>0</v>
      </c>
      <c r="T11" s="142"/>
      <c r="U11" s="312" t="s">
        <v>27</v>
      </c>
      <c r="V11" s="313"/>
      <c r="W11" s="313"/>
      <c r="X11" s="313"/>
      <c r="Y11" s="313"/>
      <c r="Z11" s="313"/>
      <c r="AA11" s="313"/>
      <c r="AB11" s="313"/>
      <c r="AC11" s="313"/>
      <c r="AD11" s="313"/>
      <c r="AE11" s="314"/>
      <c r="AG11" s="304"/>
      <c r="AH11" s="304"/>
      <c r="AI11" s="304"/>
      <c r="AJ11" s="304"/>
      <c r="AK11" s="304"/>
      <c r="AL11" s="304"/>
      <c r="AM11" s="304"/>
    </row>
    <row r="12" spans="1:39" ht="34.5">
      <c r="A12" s="51">
        <v>45024</v>
      </c>
      <c r="B12" s="50">
        <v>0</v>
      </c>
      <c r="C12" s="50">
        <v>0</v>
      </c>
      <c r="D12" s="52">
        <f t="shared" si="1"/>
        <v>0</v>
      </c>
      <c r="E12" s="50">
        <v>0</v>
      </c>
      <c r="F12" s="50">
        <v>0</v>
      </c>
      <c r="G12" s="34">
        <f t="shared" si="2"/>
        <v>0</v>
      </c>
      <c r="H12" s="50">
        <v>0</v>
      </c>
      <c r="I12" s="50">
        <v>0</v>
      </c>
      <c r="J12" s="34">
        <f t="shared" si="3"/>
        <v>0</v>
      </c>
      <c r="K12" s="141"/>
      <c r="L12" s="141"/>
      <c r="M12" s="8"/>
      <c r="N12" s="141"/>
      <c r="O12" s="141"/>
      <c r="P12" s="8"/>
      <c r="Q12" s="52">
        <f t="shared" si="4"/>
        <v>0</v>
      </c>
      <c r="R12" s="52">
        <f t="shared" si="5"/>
        <v>0</v>
      </c>
      <c r="S12" s="52">
        <f t="shared" si="6"/>
        <v>0</v>
      </c>
      <c r="T12" s="142"/>
      <c r="U12" s="16" t="s">
        <v>1</v>
      </c>
      <c r="V12" s="16" t="s">
        <v>2</v>
      </c>
      <c r="W12" s="16" t="s">
        <v>53</v>
      </c>
      <c r="X12" s="16" t="s">
        <v>9</v>
      </c>
      <c r="Y12" s="16" t="s">
        <v>87</v>
      </c>
      <c r="Z12" s="16" t="s">
        <v>54</v>
      </c>
      <c r="AA12" s="16" t="s">
        <v>25</v>
      </c>
      <c r="AB12" s="16" t="s">
        <v>26</v>
      </c>
      <c r="AC12" s="16" t="s">
        <v>7</v>
      </c>
      <c r="AD12" s="16" t="s">
        <v>28</v>
      </c>
      <c r="AE12" s="16" t="s">
        <v>8</v>
      </c>
    </row>
    <row r="13" spans="1:39" ht="23.25">
      <c r="A13" s="51">
        <v>45025</v>
      </c>
      <c r="B13" s="50">
        <v>0</v>
      </c>
      <c r="C13" s="50">
        <v>0</v>
      </c>
      <c r="D13" s="52">
        <f t="shared" si="1"/>
        <v>0</v>
      </c>
      <c r="E13" s="50">
        <v>0</v>
      </c>
      <c r="F13" s="50">
        <v>0</v>
      </c>
      <c r="G13" s="34">
        <f t="shared" si="2"/>
        <v>0</v>
      </c>
      <c r="H13" s="50">
        <v>0</v>
      </c>
      <c r="I13" s="50">
        <v>0</v>
      </c>
      <c r="J13" s="34">
        <f t="shared" si="3"/>
        <v>0</v>
      </c>
      <c r="K13" s="141"/>
      <c r="L13" s="141"/>
      <c r="M13" s="8"/>
      <c r="N13" s="141"/>
      <c r="O13" s="141"/>
      <c r="P13" s="8"/>
      <c r="Q13" s="52">
        <f t="shared" si="4"/>
        <v>0</v>
      </c>
      <c r="R13" s="52">
        <f t="shared" si="5"/>
        <v>0</v>
      </c>
      <c r="S13" s="52">
        <f t="shared" si="6"/>
        <v>0</v>
      </c>
      <c r="T13" s="142"/>
      <c r="U13" s="12" t="s">
        <v>10</v>
      </c>
      <c r="V13" s="14" t="s">
        <v>17</v>
      </c>
      <c r="W13" s="14" t="s">
        <v>23</v>
      </c>
      <c r="X13" s="15">
        <v>0.95</v>
      </c>
      <c r="Y13" s="15">
        <v>0.45</v>
      </c>
      <c r="Z13" s="15">
        <v>1.5</v>
      </c>
      <c r="AA13" s="15">
        <v>0</v>
      </c>
      <c r="AB13" s="15">
        <v>3.3</v>
      </c>
      <c r="AC13" s="15">
        <v>1.2</v>
      </c>
      <c r="AD13" s="15">
        <v>0.77</v>
      </c>
      <c r="AE13" s="15">
        <f t="shared" ref="AE13:AE18" si="7">SUM(X13:AD13)</f>
        <v>8.17</v>
      </c>
    </row>
    <row r="14" spans="1:39" ht="15.75" customHeight="1">
      <c r="A14" s="51">
        <v>45026</v>
      </c>
      <c r="B14" s="50">
        <v>0</v>
      </c>
      <c r="C14" s="50">
        <v>0</v>
      </c>
      <c r="D14" s="52">
        <f t="shared" si="1"/>
        <v>0</v>
      </c>
      <c r="E14" s="50">
        <v>0</v>
      </c>
      <c r="F14" s="50">
        <v>0</v>
      </c>
      <c r="G14" s="34">
        <f t="shared" si="2"/>
        <v>0</v>
      </c>
      <c r="H14" s="50">
        <v>0</v>
      </c>
      <c r="I14" s="50">
        <v>0</v>
      </c>
      <c r="J14" s="34">
        <f t="shared" si="3"/>
        <v>0</v>
      </c>
      <c r="K14" s="141"/>
      <c r="L14" s="141"/>
      <c r="M14" s="8"/>
      <c r="N14" s="141"/>
      <c r="O14" s="141"/>
      <c r="P14" s="8"/>
      <c r="Q14" s="52">
        <f t="shared" si="4"/>
        <v>0</v>
      </c>
      <c r="R14" s="52">
        <f t="shared" si="5"/>
        <v>0</v>
      </c>
      <c r="S14" s="52">
        <f t="shared" si="6"/>
        <v>0</v>
      </c>
      <c r="T14" s="142"/>
      <c r="U14" s="12" t="s">
        <v>11</v>
      </c>
      <c r="V14" s="14" t="s">
        <v>86</v>
      </c>
      <c r="W14" s="14" t="s">
        <v>24</v>
      </c>
      <c r="X14" s="15">
        <v>1.4</v>
      </c>
      <c r="Y14" s="15">
        <v>0</v>
      </c>
      <c r="Z14" s="15">
        <v>1.5</v>
      </c>
      <c r="AA14" s="15">
        <v>3.3</v>
      </c>
      <c r="AB14" s="15">
        <v>0</v>
      </c>
      <c r="AC14" s="15">
        <v>1.2</v>
      </c>
      <c r="AD14" s="15">
        <v>0.77</v>
      </c>
      <c r="AE14" s="15">
        <f t="shared" si="7"/>
        <v>8.17</v>
      </c>
    </row>
    <row r="15" spans="1:39" ht="23.25">
      <c r="A15" s="51">
        <v>45027</v>
      </c>
      <c r="B15" s="50">
        <v>0</v>
      </c>
      <c r="C15" s="50">
        <v>0</v>
      </c>
      <c r="D15" s="52">
        <f t="shared" si="1"/>
        <v>0</v>
      </c>
      <c r="E15" s="50">
        <v>0</v>
      </c>
      <c r="F15" s="50">
        <v>0</v>
      </c>
      <c r="G15" s="34">
        <f t="shared" si="2"/>
        <v>0</v>
      </c>
      <c r="H15" s="50">
        <v>0</v>
      </c>
      <c r="I15" s="50">
        <v>0</v>
      </c>
      <c r="J15" s="34">
        <f t="shared" si="3"/>
        <v>0</v>
      </c>
      <c r="K15" s="141"/>
      <c r="L15" s="141"/>
      <c r="M15" s="8"/>
      <c r="N15" s="141"/>
      <c r="O15" s="141"/>
      <c r="P15" s="8"/>
      <c r="Q15" s="52">
        <f t="shared" si="4"/>
        <v>0</v>
      </c>
      <c r="R15" s="52">
        <f t="shared" si="5"/>
        <v>0</v>
      </c>
      <c r="S15" s="52">
        <f t="shared" si="6"/>
        <v>0</v>
      </c>
      <c r="T15" s="142"/>
      <c r="U15" s="12" t="s">
        <v>12</v>
      </c>
      <c r="V15" s="14" t="s">
        <v>18</v>
      </c>
      <c r="W15" s="14" t="s">
        <v>23</v>
      </c>
      <c r="X15" s="15">
        <v>0.95</v>
      </c>
      <c r="Y15" s="15">
        <v>0.45</v>
      </c>
      <c r="Z15" s="15">
        <v>1.5</v>
      </c>
      <c r="AA15" s="15">
        <v>3.3</v>
      </c>
      <c r="AB15" s="15">
        <v>0</v>
      </c>
      <c r="AC15" s="15">
        <v>1.2</v>
      </c>
      <c r="AD15" s="15">
        <v>0.77</v>
      </c>
      <c r="AE15" s="15">
        <f t="shared" si="7"/>
        <v>8.17</v>
      </c>
    </row>
    <row r="16" spans="1:39" ht="22.9" customHeight="1">
      <c r="A16" s="51">
        <v>45028</v>
      </c>
      <c r="B16" s="50">
        <v>0</v>
      </c>
      <c r="C16" s="50">
        <v>0</v>
      </c>
      <c r="D16" s="52">
        <f t="shared" si="1"/>
        <v>0</v>
      </c>
      <c r="E16" s="50">
        <v>0</v>
      </c>
      <c r="F16" s="50">
        <v>0</v>
      </c>
      <c r="G16" s="34">
        <f t="shared" si="2"/>
        <v>0</v>
      </c>
      <c r="H16" s="50">
        <v>0</v>
      </c>
      <c r="I16" s="50">
        <v>0</v>
      </c>
      <c r="J16" s="34">
        <f t="shared" si="3"/>
        <v>0</v>
      </c>
      <c r="K16" s="141"/>
      <c r="L16" s="141"/>
      <c r="M16" s="8"/>
      <c r="N16" s="141"/>
      <c r="O16" s="141"/>
      <c r="P16" s="8"/>
      <c r="Q16" s="52">
        <f t="shared" si="4"/>
        <v>0</v>
      </c>
      <c r="R16" s="52">
        <f t="shared" si="5"/>
        <v>0</v>
      </c>
      <c r="S16" s="52">
        <f t="shared" si="6"/>
        <v>0</v>
      </c>
      <c r="T16" s="142"/>
      <c r="U16" s="12" t="s">
        <v>13</v>
      </c>
      <c r="V16" s="14" t="s">
        <v>68</v>
      </c>
      <c r="W16" s="14" t="s">
        <v>24</v>
      </c>
      <c r="X16" s="15">
        <v>1.4</v>
      </c>
      <c r="Y16" s="15">
        <v>0</v>
      </c>
      <c r="Z16" s="15">
        <v>1.5</v>
      </c>
      <c r="AA16" s="15">
        <v>3.3</v>
      </c>
      <c r="AB16" s="15">
        <v>0</v>
      </c>
      <c r="AC16" s="15">
        <v>1.2</v>
      </c>
      <c r="AD16" s="15">
        <v>0.77</v>
      </c>
      <c r="AE16" s="15">
        <f t="shared" si="7"/>
        <v>8.17</v>
      </c>
    </row>
    <row r="17" spans="1:31" ht="14.25" customHeight="1">
      <c r="A17" s="51">
        <v>45029</v>
      </c>
      <c r="B17" s="50">
        <v>0</v>
      </c>
      <c r="C17" s="50">
        <v>0</v>
      </c>
      <c r="D17" s="52">
        <f t="shared" si="1"/>
        <v>0</v>
      </c>
      <c r="E17" s="50">
        <v>0</v>
      </c>
      <c r="F17" s="50">
        <v>0</v>
      </c>
      <c r="G17" s="34">
        <f t="shared" si="2"/>
        <v>0</v>
      </c>
      <c r="H17" s="50">
        <v>0</v>
      </c>
      <c r="I17" s="50">
        <v>0</v>
      </c>
      <c r="J17" s="34">
        <f t="shared" si="3"/>
        <v>0</v>
      </c>
      <c r="K17" s="141"/>
      <c r="L17" s="141"/>
      <c r="M17" s="8"/>
      <c r="N17" s="141"/>
      <c r="O17" s="141"/>
      <c r="P17" s="8"/>
      <c r="Q17" s="52">
        <f t="shared" si="4"/>
        <v>0</v>
      </c>
      <c r="R17" s="52">
        <f t="shared" si="5"/>
        <v>0</v>
      </c>
      <c r="S17" s="52">
        <f t="shared" si="6"/>
        <v>0</v>
      </c>
      <c r="T17" s="142"/>
      <c r="U17" s="12" t="s">
        <v>14</v>
      </c>
      <c r="V17" s="14" t="s">
        <v>18</v>
      </c>
      <c r="W17" s="14" t="s">
        <v>23</v>
      </c>
      <c r="X17" s="15">
        <v>0.95</v>
      </c>
      <c r="Y17" s="15">
        <v>0.45</v>
      </c>
      <c r="Z17" s="15">
        <v>1.5</v>
      </c>
      <c r="AA17" s="15">
        <v>3.3</v>
      </c>
      <c r="AB17" s="15">
        <v>0</v>
      </c>
      <c r="AC17" s="15">
        <v>1.2</v>
      </c>
      <c r="AD17" s="15">
        <v>0.77</v>
      </c>
      <c r="AE17" s="15">
        <f t="shared" si="7"/>
        <v>8.17</v>
      </c>
    </row>
    <row r="18" spans="1:31" ht="14.45" customHeight="1">
      <c r="A18" s="51">
        <v>45030</v>
      </c>
      <c r="B18" s="50">
        <v>0</v>
      </c>
      <c r="C18" s="50">
        <v>0</v>
      </c>
      <c r="D18" s="52">
        <f t="shared" si="1"/>
        <v>0</v>
      </c>
      <c r="E18" s="50">
        <v>0</v>
      </c>
      <c r="F18" s="50">
        <v>0</v>
      </c>
      <c r="G18" s="34">
        <f t="shared" si="2"/>
        <v>0</v>
      </c>
      <c r="H18" s="50">
        <v>0</v>
      </c>
      <c r="I18" s="50">
        <v>0</v>
      </c>
      <c r="J18" s="34">
        <f t="shared" si="3"/>
        <v>0</v>
      </c>
      <c r="K18" s="141"/>
      <c r="L18" s="141"/>
      <c r="M18" s="8"/>
      <c r="N18" s="141"/>
      <c r="O18" s="141"/>
      <c r="P18" s="8"/>
      <c r="Q18" s="52">
        <f t="shared" si="4"/>
        <v>0</v>
      </c>
      <c r="R18" s="52">
        <f t="shared" si="5"/>
        <v>0</v>
      </c>
      <c r="S18" s="52">
        <f t="shared" si="6"/>
        <v>0</v>
      </c>
      <c r="T18" s="142"/>
      <c r="U18" s="12" t="s">
        <v>15</v>
      </c>
      <c r="V18" s="14" t="s">
        <v>17</v>
      </c>
      <c r="W18" s="14" t="s">
        <v>23</v>
      </c>
      <c r="X18" s="15">
        <v>0.95</v>
      </c>
      <c r="Y18" s="15">
        <v>0.45</v>
      </c>
      <c r="Z18" s="15">
        <v>1.5</v>
      </c>
      <c r="AA18" s="15">
        <v>0</v>
      </c>
      <c r="AB18" s="15">
        <v>3.3</v>
      </c>
      <c r="AC18" s="15">
        <v>1.2</v>
      </c>
      <c r="AD18" s="15">
        <v>0.77</v>
      </c>
      <c r="AE18" s="15">
        <f t="shared" si="7"/>
        <v>8.17</v>
      </c>
    </row>
    <row r="19" spans="1:31">
      <c r="A19" s="51">
        <v>45031</v>
      </c>
      <c r="B19" s="50">
        <v>0</v>
      </c>
      <c r="C19" s="50">
        <v>0</v>
      </c>
      <c r="D19" s="52">
        <f t="shared" si="1"/>
        <v>0</v>
      </c>
      <c r="E19" s="50">
        <v>0</v>
      </c>
      <c r="F19" s="50">
        <v>0</v>
      </c>
      <c r="G19" s="34">
        <f t="shared" si="2"/>
        <v>0</v>
      </c>
      <c r="H19" s="50">
        <v>0</v>
      </c>
      <c r="I19" s="50">
        <v>0</v>
      </c>
      <c r="J19" s="34">
        <f t="shared" si="3"/>
        <v>0</v>
      </c>
      <c r="K19" s="141"/>
      <c r="L19" s="141"/>
      <c r="M19" s="8"/>
      <c r="N19" s="141"/>
      <c r="O19" s="141"/>
      <c r="P19" s="8"/>
      <c r="Q19" s="52">
        <f t="shared" si="4"/>
        <v>0</v>
      </c>
      <c r="R19" s="52">
        <f t="shared" si="5"/>
        <v>0</v>
      </c>
      <c r="S19" s="52">
        <f t="shared" si="6"/>
        <v>0</v>
      </c>
      <c r="T19" s="142"/>
      <c r="U19" s="293" t="s">
        <v>105</v>
      </c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</row>
    <row r="20" spans="1:31">
      <c r="A20" s="51">
        <v>45032</v>
      </c>
      <c r="B20" s="50">
        <v>0</v>
      </c>
      <c r="C20" s="50">
        <v>0</v>
      </c>
      <c r="D20" s="52">
        <f t="shared" si="1"/>
        <v>0</v>
      </c>
      <c r="E20" s="50">
        <v>0</v>
      </c>
      <c r="F20" s="50">
        <v>0</v>
      </c>
      <c r="G20" s="34">
        <f t="shared" si="2"/>
        <v>0</v>
      </c>
      <c r="H20" s="50">
        <v>0</v>
      </c>
      <c r="I20" s="50">
        <v>0</v>
      </c>
      <c r="J20" s="34">
        <f t="shared" si="3"/>
        <v>0</v>
      </c>
      <c r="K20" s="141"/>
      <c r="L20" s="141"/>
      <c r="M20" s="8"/>
      <c r="N20" s="141"/>
      <c r="O20" s="141"/>
      <c r="P20" s="8"/>
      <c r="Q20" s="52">
        <f t="shared" si="4"/>
        <v>0</v>
      </c>
      <c r="R20" s="52">
        <f t="shared" si="5"/>
        <v>0</v>
      </c>
      <c r="S20" s="52">
        <f t="shared" si="6"/>
        <v>0</v>
      </c>
      <c r="T20" s="142"/>
      <c r="U20" s="359" t="s">
        <v>55</v>
      </c>
      <c r="V20" s="359" t="s">
        <v>56</v>
      </c>
      <c r="W20" s="354" t="s">
        <v>34</v>
      </c>
      <c r="X20" s="358"/>
      <c r="Y20" s="358"/>
      <c r="Z20" s="358"/>
      <c r="AA20" s="358"/>
      <c r="AB20" s="358"/>
      <c r="AC20" s="358"/>
      <c r="AD20" s="358"/>
      <c r="AE20" s="355"/>
    </row>
    <row r="21" spans="1:31" ht="22.15" customHeight="1">
      <c r="A21" s="51">
        <v>45033</v>
      </c>
      <c r="B21" s="50">
        <v>0</v>
      </c>
      <c r="C21" s="50">
        <v>0</v>
      </c>
      <c r="D21" s="52">
        <f t="shared" si="1"/>
        <v>0</v>
      </c>
      <c r="E21" s="50">
        <v>0</v>
      </c>
      <c r="F21" s="50">
        <v>0</v>
      </c>
      <c r="G21" s="34">
        <f t="shared" si="2"/>
        <v>0</v>
      </c>
      <c r="H21" s="50">
        <v>0</v>
      </c>
      <c r="I21" s="50">
        <v>0</v>
      </c>
      <c r="J21" s="34">
        <f t="shared" si="3"/>
        <v>0</v>
      </c>
      <c r="K21" s="141"/>
      <c r="L21" s="141"/>
      <c r="M21" s="8"/>
      <c r="N21" s="141"/>
      <c r="O21" s="141"/>
      <c r="P21" s="8"/>
      <c r="Q21" s="52">
        <f t="shared" si="4"/>
        <v>0</v>
      </c>
      <c r="R21" s="52">
        <f t="shared" si="5"/>
        <v>0</v>
      </c>
      <c r="S21" s="52">
        <f t="shared" si="6"/>
        <v>0</v>
      </c>
      <c r="T21" s="142"/>
      <c r="U21" s="360"/>
      <c r="V21" s="360"/>
      <c r="W21" s="88" t="s">
        <v>39</v>
      </c>
      <c r="X21" s="88" t="s">
        <v>58</v>
      </c>
      <c r="Y21" s="88" t="s">
        <v>30</v>
      </c>
      <c r="Z21" s="354" t="s">
        <v>60</v>
      </c>
      <c r="AA21" s="355"/>
      <c r="AB21" s="88" t="s">
        <v>59</v>
      </c>
      <c r="AC21" s="88" t="s">
        <v>57</v>
      </c>
      <c r="AD21" s="354" t="s">
        <v>61</v>
      </c>
      <c r="AE21" s="355"/>
    </row>
    <row r="22" spans="1:31">
      <c r="A22" s="51">
        <v>45034</v>
      </c>
      <c r="B22" s="50">
        <v>0</v>
      </c>
      <c r="C22" s="50">
        <v>0</v>
      </c>
      <c r="D22" s="52">
        <f t="shared" si="1"/>
        <v>0</v>
      </c>
      <c r="E22" s="50">
        <v>0</v>
      </c>
      <c r="F22" s="50">
        <v>0</v>
      </c>
      <c r="G22" s="34">
        <f t="shared" si="2"/>
        <v>0</v>
      </c>
      <c r="H22" s="50">
        <v>0</v>
      </c>
      <c r="I22" s="50">
        <v>0</v>
      </c>
      <c r="J22" s="34">
        <f t="shared" si="3"/>
        <v>0</v>
      </c>
      <c r="K22" s="141"/>
      <c r="L22" s="141"/>
      <c r="M22" s="8"/>
      <c r="N22" s="141"/>
      <c r="O22" s="141"/>
      <c r="P22" s="8"/>
      <c r="Q22" s="52">
        <f t="shared" si="4"/>
        <v>0</v>
      </c>
      <c r="R22" s="52">
        <f t="shared" si="5"/>
        <v>0</v>
      </c>
      <c r="S22" s="52">
        <f t="shared" si="6"/>
        <v>0</v>
      </c>
      <c r="T22" s="142"/>
      <c r="U22" s="156" t="str">
        <f>'fill initial data data'!C26</f>
        <v>vizsy 2023</v>
      </c>
      <c r="V22" s="156">
        <f>'fill initial data data'!C39</f>
        <v>0</v>
      </c>
      <c r="W22" s="157">
        <f>'fill initial data data'!D14</f>
        <v>0</v>
      </c>
      <c r="X22" s="157">
        <f>'ups blank page 10,12--- '!J37</f>
        <v>0</v>
      </c>
      <c r="Y22" s="157">
        <f>'ups blank page 10,12--- '!J37</f>
        <v>0</v>
      </c>
      <c r="Z22" s="356">
        <f>W22+X22+Y22</f>
        <v>0</v>
      </c>
      <c r="AA22" s="357"/>
      <c r="AB22" s="157"/>
      <c r="AC22" s="157">
        <f>'ups blank page 10,12--- '!K37</f>
        <v>0</v>
      </c>
      <c r="AD22" s="356">
        <f>Z22-AC22</f>
        <v>0</v>
      </c>
      <c r="AE22" s="357"/>
    </row>
    <row r="23" spans="1:31">
      <c r="A23" s="51">
        <v>45035</v>
      </c>
      <c r="B23" s="50">
        <v>0</v>
      </c>
      <c r="C23" s="50">
        <v>0</v>
      </c>
      <c r="D23" s="52">
        <f t="shared" si="1"/>
        <v>0</v>
      </c>
      <c r="E23" s="50">
        <v>0</v>
      </c>
      <c r="F23" s="50">
        <v>0</v>
      </c>
      <c r="G23" s="34">
        <f t="shared" si="2"/>
        <v>0</v>
      </c>
      <c r="H23" s="50">
        <v>0</v>
      </c>
      <c r="I23" s="50">
        <v>0</v>
      </c>
      <c r="J23" s="34">
        <f t="shared" si="3"/>
        <v>0</v>
      </c>
      <c r="K23" s="141"/>
      <c r="L23" s="141"/>
      <c r="M23" s="8"/>
      <c r="N23" s="141"/>
      <c r="O23" s="141"/>
      <c r="P23" s="8"/>
      <c r="Q23" s="52">
        <f t="shared" si="4"/>
        <v>0</v>
      </c>
      <c r="R23" s="52">
        <f t="shared" si="5"/>
        <v>0</v>
      </c>
      <c r="S23" s="52">
        <f t="shared" si="6"/>
        <v>0</v>
      </c>
      <c r="T23" s="142"/>
      <c r="U23" s="158"/>
      <c r="V23" s="158"/>
      <c r="W23" s="159"/>
      <c r="X23" s="159"/>
      <c r="Y23" s="159"/>
      <c r="Z23" s="159"/>
      <c r="AA23" s="159"/>
      <c r="AB23" s="159"/>
      <c r="AC23" s="159"/>
      <c r="AD23" s="159"/>
      <c r="AE23" s="159"/>
    </row>
    <row r="24" spans="1:31" ht="12.6" customHeight="1">
      <c r="A24" s="51">
        <v>45036</v>
      </c>
      <c r="B24" s="50">
        <v>0</v>
      </c>
      <c r="C24" s="50">
        <v>0</v>
      </c>
      <c r="D24" s="52">
        <f t="shared" si="1"/>
        <v>0</v>
      </c>
      <c r="E24" s="50">
        <v>0</v>
      </c>
      <c r="F24" s="50">
        <v>0</v>
      </c>
      <c r="G24" s="34">
        <f t="shared" si="2"/>
        <v>0</v>
      </c>
      <c r="H24" s="50">
        <v>0</v>
      </c>
      <c r="I24" s="50">
        <v>0</v>
      </c>
      <c r="J24" s="34">
        <f t="shared" si="3"/>
        <v>0</v>
      </c>
      <c r="K24" s="141"/>
      <c r="L24" s="141"/>
      <c r="M24" s="8"/>
      <c r="N24" s="141"/>
      <c r="O24" s="141"/>
      <c r="P24" s="8"/>
      <c r="Q24" s="52">
        <f t="shared" si="4"/>
        <v>0</v>
      </c>
      <c r="R24" s="52">
        <f t="shared" si="5"/>
        <v>0</v>
      </c>
      <c r="S24" s="52">
        <f t="shared" si="6"/>
        <v>0</v>
      </c>
      <c r="T24" s="142"/>
      <c r="U24" s="291" t="s">
        <v>55</v>
      </c>
      <c r="V24" s="291" t="s">
        <v>56</v>
      </c>
      <c r="W24" s="354" t="s">
        <v>38</v>
      </c>
      <c r="X24" s="358"/>
      <c r="Y24" s="358"/>
      <c r="Z24" s="358"/>
      <c r="AA24" s="358"/>
      <c r="AB24" s="358"/>
      <c r="AC24" s="358"/>
      <c r="AD24" s="358"/>
      <c r="AE24" s="355"/>
    </row>
    <row r="25" spans="1:31" ht="20.45" customHeight="1">
      <c r="A25" s="51">
        <v>45037</v>
      </c>
      <c r="B25" s="50">
        <v>0</v>
      </c>
      <c r="C25" s="50">
        <v>0</v>
      </c>
      <c r="D25" s="52">
        <f t="shared" si="1"/>
        <v>0</v>
      </c>
      <c r="E25" s="50">
        <v>0</v>
      </c>
      <c r="F25" s="50">
        <v>0</v>
      </c>
      <c r="G25" s="34">
        <f t="shared" si="2"/>
        <v>0</v>
      </c>
      <c r="H25" s="50">
        <v>0</v>
      </c>
      <c r="I25" s="50">
        <v>0</v>
      </c>
      <c r="J25" s="34">
        <f t="shared" si="3"/>
        <v>0</v>
      </c>
      <c r="K25" s="141"/>
      <c r="L25" s="141"/>
      <c r="M25" s="8"/>
      <c r="N25" s="141"/>
      <c r="O25" s="141"/>
      <c r="P25" s="8"/>
      <c r="Q25" s="52">
        <f t="shared" si="4"/>
        <v>0</v>
      </c>
      <c r="R25" s="52">
        <f t="shared" si="5"/>
        <v>0</v>
      </c>
      <c r="S25" s="52">
        <f t="shared" si="6"/>
        <v>0</v>
      </c>
      <c r="T25" s="142"/>
      <c r="U25" s="292"/>
      <c r="V25" s="292"/>
      <c r="W25" s="88" t="s">
        <v>39</v>
      </c>
      <c r="X25" s="88" t="s">
        <v>58</v>
      </c>
      <c r="Y25" s="88" t="s">
        <v>30</v>
      </c>
      <c r="Z25" s="354" t="s">
        <v>60</v>
      </c>
      <c r="AA25" s="355"/>
      <c r="AB25" s="88" t="s">
        <v>59</v>
      </c>
      <c r="AC25" s="88" t="s">
        <v>57</v>
      </c>
      <c r="AD25" s="354" t="s">
        <v>61</v>
      </c>
      <c r="AE25" s="355"/>
    </row>
    <row r="26" spans="1:31" ht="13.15" customHeight="1">
      <c r="A26" s="51">
        <v>45038</v>
      </c>
      <c r="B26" s="50">
        <v>0</v>
      </c>
      <c r="C26" s="50">
        <v>0</v>
      </c>
      <c r="D26" s="52">
        <f t="shared" si="1"/>
        <v>0</v>
      </c>
      <c r="E26" s="50">
        <v>0</v>
      </c>
      <c r="F26" s="50">
        <v>0</v>
      </c>
      <c r="G26" s="34">
        <f t="shared" si="2"/>
        <v>0</v>
      </c>
      <c r="H26" s="50">
        <v>0</v>
      </c>
      <c r="I26" s="50">
        <v>0</v>
      </c>
      <c r="J26" s="34">
        <f t="shared" ref="J26:J35" si="8">H26+G26</f>
        <v>0</v>
      </c>
      <c r="K26" s="141"/>
      <c r="L26" s="141"/>
      <c r="M26" s="8"/>
      <c r="N26" s="141"/>
      <c r="O26" s="141"/>
      <c r="P26" s="8"/>
      <c r="Q26" s="52">
        <f t="shared" si="4"/>
        <v>0</v>
      </c>
      <c r="R26" s="52">
        <f t="shared" si="5"/>
        <v>0</v>
      </c>
      <c r="S26" s="52">
        <f t="shared" si="6"/>
        <v>0</v>
      </c>
      <c r="T26" s="142"/>
      <c r="U26" s="156" t="str">
        <f>'fill initial data data'!C26</f>
        <v>vizsy 2023</v>
      </c>
      <c r="V26" s="156">
        <f>'fill initial data data'!C39</f>
        <v>0</v>
      </c>
      <c r="W26" s="160">
        <f>'fill initial data data'!D15</f>
        <v>0</v>
      </c>
      <c r="X26" s="160">
        <f>'ups blank page 10,12--- '!O37</f>
        <v>0</v>
      </c>
      <c r="Y26" s="160">
        <f>'ups blank page 10,12--- '!N37</f>
        <v>0</v>
      </c>
      <c r="Z26" s="349">
        <f>W26+X26+Y26</f>
        <v>0</v>
      </c>
      <c r="AA26" s="350"/>
      <c r="AB26" s="160"/>
      <c r="AC26" s="160">
        <f>'ups blank page 10,12--- '!P37</f>
        <v>0</v>
      </c>
      <c r="AD26" s="349">
        <f>Z26-AC26</f>
        <v>0</v>
      </c>
      <c r="AE26" s="350"/>
    </row>
    <row r="27" spans="1:31" ht="13.15" customHeight="1">
      <c r="A27" s="51">
        <v>45039</v>
      </c>
      <c r="B27" s="50">
        <v>0</v>
      </c>
      <c r="C27" s="50">
        <v>0</v>
      </c>
      <c r="D27" s="52">
        <f t="shared" si="1"/>
        <v>0</v>
      </c>
      <c r="E27" s="50">
        <v>0</v>
      </c>
      <c r="F27" s="50">
        <v>0</v>
      </c>
      <c r="G27" s="34">
        <f t="shared" si="2"/>
        <v>0</v>
      </c>
      <c r="H27" s="50">
        <v>0</v>
      </c>
      <c r="I27" s="50">
        <v>0</v>
      </c>
      <c r="J27" s="34">
        <f t="shared" si="8"/>
        <v>0</v>
      </c>
      <c r="K27" s="141"/>
      <c r="L27" s="141"/>
      <c r="M27" s="8"/>
      <c r="N27" s="141"/>
      <c r="O27" s="141"/>
      <c r="P27" s="8"/>
      <c r="Q27" s="52">
        <f t="shared" si="4"/>
        <v>0</v>
      </c>
      <c r="R27" s="52">
        <f t="shared" si="5"/>
        <v>0</v>
      </c>
      <c r="S27" s="52">
        <f t="shared" si="6"/>
        <v>0</v>
      </c>
      <c r="T27" s="142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</row>
    <row r="28" spans="1:31" ht="13.15" customHeight="1">
      <c r="A28" s="51">
        <v>45040</v>
      </c>
      <c r="B28" s="50">
        <v>0</v>
      </c>
      <c r="C28" s="50">
        <v>0</v>
      </c>
      <c r="D28" s="52">
        <f t="shared" si="1"/>
        <v>0</v>
      </c>
      <c r="E28" s="50">
        <v>0</v>
      </c>
      <c r="F28" s="50">
        <v>0</v>
      </c>
      <c r="G28" s="34">
        <f t="shared" si="2"/>
        <v>0</v>
      </c>
      <c r="H28" s="50">
        <v>0</v>
      </c>
      <c r="I28" s="50">
        <v>0</v>
      </c>
      <c r="J28" s="34">
        <f t="shared" si="8"/>
        <v>0</v>
      </c>
      <c r="K28" s="141"/>
      <c r="L28" s="141"/>
      <c r="M28" s="8"/>
      <c r="N28" s="141"/>
      <c r="O28" s="141"/>
      <c r="P28" s="8"/>
      <c r="Q28" s="52">
        <f t="shared" si="4"/>
        <v>0</v>
      </c>
      <c r="R28" s="52">
        <f t="shared" si="5"/>
        <v>0</v>
      </c>
      <c r="S28" s="52">
        <f t="shared" si="6"/>
        <v>0</v>
      </c>
      <c r="T28" s="142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</row>
    <row r="29" spans="1:31" ht="13.15" customHeight="1">
      <c r="A29" s="51">
        <v>45041</v>
      </c>
      <c r="B29" s="50">
        <v>0</v>
      </c>
      <c r="C29" s="50">
        <v>0</v>
      </c>
      <c r="D29" s="52">
        <f t="shared" si="1"/>
        <v>0</v>
      </c>
      <c r="E29" s="50">
        <v>0</v>
      </c>
      <c r="F29" s="50">
        <v>0</v>
      </c>
      <c r="G29" s="34">
        <f t="shared" si="2"/>
        <v>0</v>
      </c>
      <c r="H29" s="50">
        <v>0</v>
      </c>
      <c r="I29" s="50">
        <v>0</v>
      </c>
      <c r="J29" s="34">
        <f t="shared" si="8"/>
        <v>0</v>
      </c>
      <c r="K29" s="141"/>
      <c r="L29" s="141"/>
      <c r="M29" s="8"/>
      <c r="N29" s="141"/>
      <c r="O29" s="141"/>
      <c r="P29" s="8"/>
      <c r="Q29" s="52">
        <f t="shared" si="4"/>
        <v>0</v>
      </c>
      <c r="R29" s="52">
        <f t="shared" si="5"/>
        <v>0</v>
      </c>
      <c r="S29" s="52">
        <f t="shared" si="6"/>
        <v>0</v>
      </c>
      <c r="T29" s="142"/>
      <c r="U29" s="351" t="s">
        <v>34</v>
      </c>
      <c r="V29" s="352"/>
      <c r="W29" s="353"/>
      <c r="X29" s="351" t="s">
        <v>38</v>
      </c>
      <c r="Y29" s="352"/>
      <c r="Z29" s="353"/>
      <c r="AA29" s="351" t="s">
        <v>62</v>
      </c>
      <c r="AB29" s="352"/>
      <c r="AC29" s="353"/>
      <c r="AD29" s="354" t="s">
        <v>63</v>
      </c>
      <c r="AE29" s="355"/>
    </row>
    <row r="30" spans="1:31" ht="13.15" customHeight="1">
      <c r="A30" s="51">
        <v>45042</v>
      </c>
      <c r="B30" s="50">
        <v>0</v>
      </c>
      <c r="C30" s="50">
        <v>0</v>
      </c>
      <c r="D30" s="52">
        <f t="shared" si="1"/>
        <v>0</v>
      </c>
      <c r="E30" s="50">
        <v>0</v>
      </c>
      <c r="F30" s="50">
        <v>0</v>
      </c>
      <c r="G30" s="34">
        <f t="shared" si="2"/>
        <v>0</v>
      </c>
      <c r="H30" s="50">
        <v>0</v>
      </c>
      <c r="I30" s="50">
        <v>0</v>
      </c>
      <c r="J30" s="34">
        <f t="shared" si="8"/>
        <v>0</v>
      </c>
      <c r="K30" s="141"/>
      <c r="L30" s="141"/>
      <c r="M30" s="8"/>
      <c r="N30" s="141"/>
      <c r="O30" s="141"/>
      <c r="P30" s="8"/>
      <c r="Q30" s="52">
        <f t="shared" si="4"/>
        <v>0</v>
      </c>
      <c r="R30" s="52">
        <f t="shared" si="5"/>
        <v>0</v>
      </c>
      <c r="S30" s="52">
        <f t="shared" si="6"/>
        <v>0</v>
      </c>
      <c r="T30" s="142"/>
      <c r="U30" s="87" t="s">
        <v>64</v>
      </c>
      <c r="V30" s="87" t="s">
        <v>57</v>
      </c>
      <c r="W30" s="87" t="s">
        <v>65</v>
      </c>
      <c r="X30" s="88" t="s">
        <v>64</v>
      </c>
      <c r="Y30" s="87" t="s">
        <v>57</v>
      </c>
      <c r="Z30" s="87" t="s">
        <v>65</v>
      </c>
      <c r="AA30" s="88" t="s">
        <v>64</v>
      </c>
      <c r="AB30" s="87" t="s">
        <v>57</v>
      </c>
      <c r="AC30" s="87" t="s">
        <v>65</v>
      </c>
      <c r="AD30" s="88" t="s">
        <v>66</v>
      </c>
      <c r="AE30" s="87" t="s">
        <v>67</v>
      </c>
    </row>
    <row r="31" spans="1:31" ht="13.15" customHeight="1">
      <c r="A31" s="51">
        <v>45043</v>
      </c>
      <c r="B31" s="50">
        <v>0</v>
      </c>
      <c r="C31" s="50">
        <v>0</v>
      </c>
      <c r="D31" s="52">
        <f t="shared" si="1"/>
        <v>0</v>
      </c>
      <c r="E31" s="50">
        <v>0</v>
      </c>
      <c r="F31" s="50">
        <v>0</v>
      </c>
      <c r="G31" s="34">
        <f t="shared" si="2"/>
        <v>0</v>
      </c>
      <c r="H31" s="50">
        <v>0</v>
      </c>
      <c r="I31" s="50">
        <v>0</v>
      </c>
      <c r="J31" s="34">
        <f t="shared" si="8"/>
        <v>0</v>
      </c>
      <c r="K31" s="141"/>
      <c r="L31" s="141"/>
      <c r="M31" s="8"/>
      <c r="N31" s="141"/>
      <c r="O31" s="141"/>
      <c r="P31" s="8"/>
      <c r="Q31" s="52">
        <f t="shared" si="4"/>
        <v>0</v>
      </c>
      <c r="R31" s="52">
        <f t="shared" si="5"/>
        <v>0</v>
      </c>
      <c r="S31" s="52">
        <f t="shared" si="6"/>
        <v>0</v>
      </c>
      <c r="T31" s="142"/>
      <c r="U31" s="157">
        <f>Z22</f>
        <v>0</v>
      </c>
      <c r="V31" s="157">
        <f>AC22</f>
        <v>0</v>
      </c>
      <c r="W31" s="157">
        <f>AD22</f>
        <v>0</v>
      </c>
      <c r="X31" s="157">
        <f>Z26</f>
        <v>0</v>
      </c>
      <c r="Y31" s="157">
        <f>Z26</f>
        <v>0</v>
      </c>
      <c r="Z31" s="157">
        <f>AC26</f>
        <v>0</v>
      </c>
      <c r="AA31" s="157">
        <f>'fill initial data data'!D19-'fill initial data data'!D18</f>
        <v>0</v>
      </c>
      <c r="AB31" s="157">
        <f>'ups blank page 10,12--- '!AB37</f>
        <v>0</v>
      </c>
      <c r="AC31" s="157">
        <f>AA31-AB31</f>
        <v>0</v>
      </c>
      <c r="AD31" s="157">
        <f>'fill initial data data'!D11-'fill initial data data'!D9</f>
        <v>0</v>
      </c>
      <c r="AE31" s="157">
        <f>'fill initial data data'!D11-'fill initial data data'!D10-'fill initial data data'!D9</f>
        <v>0</v>
      </c>
    </row>
    <row r="32" spans="1:31" ht="13.15" customHeight="1">
      <c r="A32" s="51">
        <v>45044</v>
      </c>
      <c r="B32" s="50">
        <v>0</v>
      </c>
      <c r="C32" s="50">
        <v>0</v>
      </c>
      <c r="D32" s="52">
        <f t="shared" si="1"/>
        <v>0</v>
      </c>
      <c r="E32" s="50">
        <v>0</v>
      </c>
      <c r="F32" s="50">
        <v>0</v>
      </c>
      <c r="G32" s="34">
        <f t="shared" si="2"/>
        <v>0</v>
      </c>
      <c r="H32" s="50">
        <v>0</v>
      </c>
      <c r="I32" s="50">
        <v>0</v>
      </c>
      <c r="J32" s="34">
        <f t="shared" si="8"/>
        <v>0</v>
      </c>
      <c r="K32" s="141"/>
      <c r="L32" s="141"/>
      <c r="M32" s="8"/>
      <c r="N32" s="141"/>
      <c r="O32" s="141"/>
      <c r="P32" s="8"/>
      <c r="Q32" s="52">
        <f t="shared" si="4"/>
        <v>0</v>
      </c>
      <c r="R32" s="52">
        <f t="shared" si="5"/>
        <v>0</v>
      </c>
      <c r="S32" s="52">
        <f t="shared" si="6"/>
        <v>0</v>
      </c>
      <c r="T32" s="142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</row>
    <row r="33" spans="1:33" ht="13.15" customHeight="1">
      <c r="A33" s="51">
        <v>45045</v>
      </c>
      <c r="B33" s="50">
        <v>0</v>
      </c>
      <c r="C33" s="50">
        <v>0</v>
      </c>
      <c r="D33" s="52">
        <f t="shared" si="1"/>
        <v>0</v>
      </c>
      <c r="E33" s="50">
        <v>0</v>
      </c>
      <c r="F33" s="50">
        <v>0</v>
      </c>
      <c r="G33" s="34">
        <f t="shared" si="2"/>
        <v>0</v>
      </c>
      <c r="H33" s="50">
        <v>0</v>
      </c>
      <c r="I33" s="50">
        <v>0</v>
      </c>
      <c r="J33" s="34">
        <f t="shared" si="8"/>
        <v>0</v>
      </c>
      <c r="K33" s="141"/>
      <c r="L33" s="141"/>
      <c r="M33" s="8"/>
      <c r="N33" s="141"/>
      <c r="O33" s="141"/>
      <c r="P33" s="8"/>
      <c r="Q33" s="52">
        <f t="shared" si="4"/>
        <v>0</v>
      </c>
      <c r="R33" s="52">
        <f t="shared" si="5"/>
        <v>0</v>
      </c>
      <c r="S33" s="52">
        <f t="shared" si="6"/>
        <v>0</v>
      </c>
      <c r="T33" s="142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3" ht="13.15" customHeight="1">
      <c r="A34" s="51">
        <v>45046</v>
      </c>
      <c r="B34" s="50">
        <v>0</v>
      </c>
      <c r="C34" s="50">
        <v>0</v>
      </c>
      <c r="D34" s="52">
        <f t="shared" si="1"/>
        <v>0</v>
      </c>
      <c r="E34" s="50">
        <v>0</v>
      </c>
      <c r="F34" s="50">
        <v>0</v>
      </c>
      <c r="G34" s="34">
        <f t="shared" si="2"/>
        <v>0</v>
      </c>
      <c r="H34" s="50">
        <v>0</v>
      </c>
      <c r="I34" s="50">
        <v>0</v>
      </c>
      <c r="J34" s="34">
        <f t="shared" si="8"/>
        <v>0</v>
      </c>
      <c r="K34" s="141"/>
      <c r="L34" s="141"/>
      <c r="M34" s="8"/>
      <c r="N34" s="141"/>
      <c r="O34" s="141"/>
      <c r="P34" s="8"/>
      <c r="Q34" s="52">
        <f t="shared" si="4"/>
        <v>0</v>
      </c>
      <c r="R34" s="52">
        <f t="shared" si="5"/>
        <v>0</v>
      </c>
      <c r="S34" s="52">
        <f t="shared" si="6"/>
        <v>0</v>
      </c>
      <c r="T34" s="142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3" ht="13.15" customHeight="1">
      <c r="A35" s="51"/>
      <c r="B35" s="50">
        <v>0</v>
      </c>
      <c r="C35" s="50">
        <v>0</v>
      </c>
      <c r="D35" s="52">
        <f t="shared" si="1"/>
        <v>0</v>
      </c>
      <c r="E35" s="50">
        <v>0</v>
      </c>
      <c r="F35" s="50">
        <v>0</v>
      </c>
      <c r="G35" s="34">
        <f t="shared" si="2"/>
        <v>0</v>
      </c>
      <c r="H35" s="50">
        <v>0</v>
      </c>
      <c r="I35" s="50">
        <v>0</v>
      </c>
      <c r="J35" s="34">
        <f t="shared" si="8"/>
        <v>0</v>
      </c>
      <c r="K35" s="141"/>
      <c r="L35" s="141"/>
      <c r="M35" s="8"/>
      <c r="N35" s="141"/>
      <c r="O35" s="141"/>
      <c r="P35" s="8"/>
      <c r="Q35" s="52">
        <f t="shared" si="4"/>
        <v>0</v>
      </c>
      <c r="R35" s="52">
        <f t="shared" si="5"/>
        <v>0</v>
      </c>
      <c r="S35" s="52">
        <f t="shared" si="6"/>
        <v>0</v>
      </c>
      <c r="T35" s="142"/>
      <c r="U35" s="11"/>
      <c r="V35" s="282" t="s">
        <v>69</v>
      </c>
      <c r="W35" s="282"/>
      <c r="X35" s="11"/>
      <c r="Y35" s="11"/>
      <c r="Z35" s="282" t="s">
        <v>70</v>
      </c>
      <c r="AA35" s="282"/>
      <c r="AB35" s="282"/>
      <c r="AC35" s="282"/>
      <c r="AD35" s="11"/>
      <c r="AE35" s="11"/>
    </row>
    <row r="36" spans="1:33" ht="13.15" customHeight="1">
      <c r="A36" s="33" t="s">
        <v>78</v>
      </c>
      <c r="B36" s="53">
        <f>SUM(B5:B35)</f>
        <v>0</v>
      </c>
      <c r="C36" s="53">
        <f t="shared" ref="C36:J36" si="9">SUM(C5:C35)</f>
        <v>0</v>
      </c>
      <c r="D36" s="53">
        <f t="shared" si="9"/>
        <v>0</v>
      </c>
      <c r="E36" s="53">
        <f t="shared" si="9"/>
        <v>0</v>
      </c>
      <c r="F36" s="53">
        <f t="shared" si="9"/>
        <v>0</v>
      </c>
      <c r="G36" s="53">
        <f t="shared" si="9"/>
        <v>0</v>
      </c>
      <c r="H36" s="53">
        <f t="shared" si="9"/>
        <v>0</v>
      </c>
      <c r="I36" s="53">
        <f t="shared" si="9"/>
        <v>0</v>
      </c>
      <c r="J36" s="53">
        <f t="shared" si="9"/>
        <v>0</v>
      </c>
      <c r="K36" s="9"/>
      <c r="L36" s="9"/>
      <c r="M36" s="9"/>
      <c r="N36" s="9"/>
      <c r="O36" s="9"/>
      <c r="P36" s="9"/>
      <c r="Q36" s="53">
        <f t="shared" ref="Q36:S36" si="10">SUM(Q5:Q35)</f>
        <v>0</v>
      </c>
      <c r="R36" s="53">
        <f t="shared" si="10"/>
        <v>0</v>
      </c>
      <c r="S36" s="53">
        <f t="shared" si="10"/>
        <v>0</v>
      </c>
      <c r="T36" s="27"/>
      <c r="U36" s="283" t="s">
        <v>88</v>
      </c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4"/>
      <c r="AG36" s="4"/>
    </row>
    <row r="37" spans="1:3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3" ht="26.25" customHeight="1">
      <c r="A40" s="425" t="s">
        <v>285</v>
      </c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</row>
    <row r="41" spans="1:33">
      <c r="A41" s="425"/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</row>
    <row r="42" spans="1:33">
      <c r="A42" s="425"/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</row>
    <row r="43" spans="1:33">
      <c r="A43" s="425"/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</row>
    <row r="44" spans="1:33">
      <c r="A44" s="425"/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</row>
  </sheetData>
  <sheetProtection password="C73D" sheet="1" objects="1" scenarios="1"/>
  <customSheetViews>
    <customSheetView guid="{AAA360F4-C89F-4BE7-9E6D-B14B729BFECF}" fitToPage="1" topLeftCell="A4">
      <selection activeCell="U20" sqref="U20:AE32"/>
      <pageMargins left="0.23622047244094491" right="0.23622047244094491" top="0.23622047244094491" bottom="0.23622047244094491" header="0" footer="0"/>
      <pageSetup paperSize="9" scale="98" orientation="landscape" r:id="rId1"/>
    </customSheetView>
  </customSheetViews>
  <mergeCells count="39">
    <mergeCell ref="A40:AE44"/>
    <mergeCell ref="AG3:AK3"/>
    <mergeCell ref="AG5:AM11"/>
    <mergeCell ref="N2:P2"/>
    <mergeCell ref="Q2:S2"/>
    <mergeCell ref="U2:AE2"/>
    <mergeCell ref="U10:AE10"/>
    <mergeCell ref="U11:AE11"/>
    <mergeCell ref="V1:AE1"/>
    <mergeCell ref="A2:A3"/>
    <mergeCell ref="B2:D2"/>
    <mergeCell ref="E2:G2"/>
    <mergeCell ref="H2:J2"/>
    <mergeCell ref="K2:M2"/>
    <mergeCell ref="L1:M1"/>
    <mergeCell ref="N1:O1"/>
    <mergeCell ref="R1:S1"/>
    <mergeCell ref="U19:AE19"/>
    <mergeCell ref="U20:U21"/>
    <mergeCell ref="V20:V21"/>
    <mergeCell ref="W20:AE20"/>
    <mergeCell ref="Z21:AA21"/>
    <mergeCell ref="AD21:AE21"/>
    <mergeCell ref="Z22:AA22"/>
    <mergeCell ref="AD22:AE22"/>
    <mergeCell ref="U24:U25"/>
    <mergeCell ref="V24:V25"/>
    <mergeCell ref="W24:AE24"/>
    <mergeCell ref="Z25:AA25"/>
    <mergeCell ref="AD25:AE25"/>
    <mergeCell ref="V35:W35"/>
    <mergeCell ref="Z35:AC35"/>
    <mergeCell ref="U36:AE36"/>
    <mergeCell ref="Z26:AA26"/>
    <mergeCell ref="AD26:AE26"/>
    <mergeCell ref="U29:W29"/>
    <mergeCell ref="X29:Z29"/>
    <mergeCell ref="AA29:AC29"/>
    <mergeCell ref="AD29:AE29"/>
  </mergeCells>
  <pageMargins left="0.23622047244094491" right="0.23622047244094491" top="0.23622047244094491" bottom="0.23622047244094491" header="0" footer="0"/>
  <pageSetup paperSize="9" scale="95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opLeftCell="A29" workbookViewId="0">
      <selection activeCell="M62" sqref="M62"/>
    </sheetView>
  </sheetViews>
  <sheetFormatPr defaultRowHeight="15"/>
  <cols>
    <col min="1" max="1" width="7" customWidth="1"/>
    <col min="2" max="2" width="6.85546875" customWidth="1"/>
    <col min="3" max="3" width="5.28515625" customWidth="1"/>
    <col min="4" max="4" width="10" customWidth="1"/>
    <col min="5" max="5" width="3.5703125" customWidth="1"/>
    <col min="6" max="7" width="4.42578125" customWidth="1"/>
    <col min="8" max="8" width="5.85546875" customWidth="1"/>
    <col min="9" max="9" width="3.5703125" customWidth="1"/>
    <col min="10" max="10" width="4.140625" customWidth="1"/>
    <col min="11" max="11" width="3.5703125" customWidth="1"/>
    <col min="12" max="12" width="7.5703125" customWidth="1"/>
    <col min="13" max="13" width="5.85546875" customWidth="1"/>
    <col min="14" max="14" width="3.5703125" customWidth="1"/>
    <col min="15" max="15" width="4.140625" customWidth="1"/>
    <col min="16" max="16" width="3.5703125" customWidth="1"/>
    <col min="17" max="17" width="7.5703125" customWidth="1"/>
    <col min="18" max="18" width="5.28515625" customWidth="1"/>
    <col min="19" max="19" width="5" customWidth="1"/>
    <col min="20" max="20" width="4.5703125" customWidth="1"/>
    <col min="21" max="21" width="4.7109375" customWidth="1"/>
    <col min="22" max="22" width="4.5703125" customWidth="1"/>
    <col min="23" max="23" width="4.7109375" customWidth="1"/>
    <col min="24" max="24" width="4.5703125" customWidth="1"/>
    <col min="25" max="25" width="4.7109375" customWidth="1"/>
    <col min="26" max="26" width="8.85546875" customWidth="1"/>
    <col min="27" max="27" width="7.42578125" customWidth="1"/>
    <col min="28" max="28" width="7.5703125" customWidth="1"/>
  </cols>
  <sheetData>
    <row r="1" spans="1:35" ht="16.899999999999999" customHeight="1">
      <c r="A1" s="151" t="s">
        <v>222</v>
      </c>
      <c r="B1" s="151"/>
      <c r="C1" s="151"/>
      <c r="D1" s="151" t="str">
        <f>'fill initial data data'!C25</f>
        <v>jktdh; mPp ek/;fed fo|ky; rhrjh lesfy;k Hkhe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364" t="s">
        <v>108</v>
      </c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</row>
    <row r="2" spans="1:35" ht="12.6" customHeight="1">
      <c r="A2" s="69" t="s">
        <v>221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161" t="s">
        <v>55</v>
      </c>
      <c r="M2" s="317" t="str">
        <f>'fill initial data data'!C26</f>
        <v>vizsy 2023</v>
      </c>
      <c r="N2" s="315"/>
      <c r="O2" s="315"/>
      <c r="P2" s="69"/>
      <c r="Q2" s="315" t="s">
        <v>219</v>
      </c>
      <c r="R2" s="315"/>
      <c r="S2" s="315" t="str">
        <f>'fill initial data data'!C27</f>
        <v>2022-23</v>
      </c>
      <c r="T2" s="315"/>
      <c r="U2" s="315"/>
      <c r="V2" s="315"/>
      <c r="W2" s="69"/>
      <c r="X2" s="69"/>
      <c r="Y2" s="69"/>
      <c r="Z2" s="69"/>
      <c r="AA2" s="69"/>
      <c r="AB2" s="69"/>
    </row>
    <row r="3" spans="1:35" s="1" customFormat="1">
      <c r="A3" s="345" t="s">
        <v>46</v>
      </c>
      <c r="B3" s="345"/>
      <c r="C3" s="345"/>
      <c r="D3" s="345"/>
      <c r="E3" s="346" t="s">
        <v>47</v>
      </c>
      <c r="F3" s="347"/>
      <c r="G3" s="348"/>
      <c r="H3" s="346" t="s">
        <v>48</v>
      </c>
      <c r="I3" s="347"/>
      <c r="J3" s="347"/>
      <c r="K3" s="347"/>
      <c r="L3" s="347"/>
      <c r="M3" s="347"/>
      <c r="N3" s="347"/>
      <c r="O3" s="347"/>
      <c r="P3" s="347"/>
      <c r="Q3" s="348"/>
      <c r="R3" s="346" t="s">
        <v>49</v>
      </c>
      <c r="S3" s="347"/>
      <c r="T3" s="347"/>
      <c r="U3" s="347"/>
      <c r="V3" s="347"/>
      <c r="W3" s="347"/>
      <c r="X3" s="347"/>
      <c r="Y3" s="347"/>
      <c r="Z3" s="347"/>
      <c r="AA3" s="347"/>
      <c r="AB3" s="348"/>
      <c r="AD3" s="328" t="s">
        <v>109</v>
      </c>
      <c r="AE3" s="328"/>
      <c r="AF3" s="328"/>
    </row>
    <row r="4" spans="1:35" s="3" customFormat="1">
      <c r="A4" s="337" t="s">
        <v>37</v>
      </c>
      <c r="B4" s="337" t="s">
        <v>1</v>
      </c>
      <c r="C4" s="366" t="s">
        <v>91</v>
      </c>
      <c r="D4" s="337" t="s">
        <v>2</v>
      </c>
      <c r="E4" s="337" t="s">
        <v>121</v>
      </c>
      <c r="F4" s="337"/>
      <c r="G4" s="337"/>
      <c r="H4" s="337" t="s">
        <v>34</v>
      </c>
      <c r="I4" s="337"/>
      <c r="J4" s="333"/>
      <c r="K4" s="337"/>
      <c r="L4" s="337"/>
      <c r="M4" s="337" t="s">
        <v>38</v>
      </c>
      <c r="N4" s="337"/>
      <c r="O4" s="337"/>
      <c r="P4" s="337"/>
      <c r="Q4" s="337"/>
      <c r="R4" s="337" t="s">
        <v>9</v>
      </c>
      <c r="S4" s="362" t="s">
        <v>3</v>
      </c>
      <c r="T4" s="337" t="s">
        <v>4</v>
      </c>
      <c r="U4" s="337"/>
      <c r="V4" s="337" t="s">
        <v>5</v>
      </c>
      <c r="W4" s="337"/>
      <c r="X4" s="337" t="s">
        <v>6</v>
      </c>
      <c r="Y4" s="337"/>
      <c r="Z4" s="363" t="s">
        <v>43</v>
      </c>
      <c r="AA4" s="363" t="s">
        <v>44</v>
      </c>
      <c r="AB4" s="338" t="s">
        <v>45</v>
      </c>
      <c r="AD4" s="328"/>
      <c r="AE4" s="328"/>
      <c r="AF4" s="328"/>
    </row>
    <row r="5" spans="1:35" ht="10.9" customHeight="1">
      <c r="A5" s="337"/>
      <c r="B5" s="337"/>
      <c r="C5" s="367"/>
      <c r="D5" s="337"/>
      <c r="E5" s="8" t="s">
        <v>31</v>
      </c>
      <c r="F5" s="8" t="s">
        <v>32</v>
      </c>
      <c r="G5" s="8" t="s">
        <v>33</v>
      </c>
      <c r="H5" s="35" t="s">
        <v>40</v>
      </c>
      <c r="I5" s="42" t="s">
        <v>72</v>
      </c>
      <c r="J5" s="45" t="s">
        <v>85</v>
      </c>
      <c r="K5" s="43" t="s">
        <v>41</v>
      </c>
      <c r="L5" s="17" t="s">
        <v>42</v>
      </c>
      <c r="M5" s="35" t="s">
        <v>40</v>
      </c>
      <c r="N5" s="35" t="s">
        <v>72</v>
      </c>
      <c r="O5" s="35" t="s">
        <v>85</v>
      </c>
      <c r="P5" s="17" t="s">
        <v>41</v>
      </c>
      <c r="Q5" s="17" t="s">
        <v>42</v>
      </c>
      <c r="R5" s="337"/>
      <c r="S5" s="362"/>
      <c r="T5" s="19" t="s">
        <v>35</v>
      </c>
      <c r="U5" s="19" t="s">
        <v>36</v>
      </c>
      <c r="V5" s="19" t="s">
        <v>35</v>
      </c>
      <c r="W5" s="19" t="s">
        <v>36</v>
      </c>
      <c r="X5" s="19" t="s">
        <v>35</v>
      </c>
      <c r="Y5" s="19" t="s">
        <v>36</v>
      </c>
      <c r="Z5" s="363"/>
      <c r="AA5" s="363"/>
      <c r="AB5" s="339"/>
      <c r="AD5" s="322" t="s">
        <v>110</v>
      </c>
      <c r="AE5" s="322"/>
      <c r="AF5" s="322"/>
      <c r="AG5" s="322"/>
      <c r="AH5" s="322"/>
      <c r="AI5" s="322"/>
    </row>
    <row r="6" spans="1:35" ht="14.45" customHeight="1">
      <c r="A6" s="51">
        <v>45017</v>
      </c>
      <c r="B6" s="57">
        <f>'fill initial data data'!D5</f>
        <v>0</v>
      </c>
      <c r="C6" s="55">
        <f>'fill initial data data'!D6</f>
        <v>0</v>
      </c>
      <c r="D6" s="56" t="s">
        <v>92</v>
      </c>
      <c r="E6" s="9">
        <f>'ups blank page 9,11---   '!Q5</f>
        <v>0</v>
      </c>
      <c r="F6" s="9">
        <f>'ups blank page 9,11---   '!R5</f>
        <v>0</v>
      </c>
      <c r="G6" s="36">
        <f>'ups blank page 9,11---   '!S5</f>
        <v>0</v>
      </c>
      <c r="H6" s="162">
        <f>'fill initial data data'!D14</f>
        <v>0</v>
      </c>
      <c r="I6" s="61">
        <v>0</v>
      </c>
      <c r="J6" s="62">
        <v>0</v>
      </c>
      <c r="K6" s="38" t="str">
        <f>IF(OR(C6=1,C6=3,C6=5,C6=6),G6*0.15,"0")</f>
        <v>0</v>
      </c>
      <c r="L6" s="37">
        <f>SUM(H6,I6,J6)-K6</f>
        <v>0</v>
      </c>
      <c r="M6" s="163">
        <f>'fill initial data data'!D15</f>
        <v>0</v>
      </c>
      <c r="N6" s="65">
        <v>0</v>
      </c>
      <c r="O6" s="66">
        <v>0</v>
      </c>
      <c r="P6" s="38" t="str">
        <f>IF(OR(C6=2,C6=4),G6*0.15,"0")</f>
        <v>0</v>
      </c>
      <c r="Q6" s="20">
        <f>SUM(M6,N6,O6)-P6</f>
        <v>0</v>
      </c>
      <c r="R6" s="20">
        <f>IF(OR(C6=1,C6=3,C6=5,C6=6),G6*0.95,G6*1.4)</f>
        <v>0</v>
      </c>
      <c r="S6" s="20" t="str">
        <f>IF(OR(C6=1,C6=3,C6=5,C6=6),G6*0.45,"0")</f>
        <v>0</v>
      </c>
      <c r="T6" s="20">
        <f>G6*0.0075</f>
        <v>0</v>
      </c>
      <c r="U6" s="20">
        <f>G6*1.5</f>
        <v>0</v>
      </c>
      <c r="V6" s="20" t="str">
        <f>IF(OR(C6=2,C6=3,C6=5),G6*0.03,"0")</f>
        <v>0</v>
      </c>
      <c r="W6" s="20" t="str">
        <f>IF(OR(C6=2,C6=3,C6=5),G6*3.3,"0")</f>
        <v>0</v>
      </c>
      <c r="X6" s="20" t="str">
        <f>IF(OR(C6=1,C6=4,C6=6),G6*0.075,"0")</f>
        <v>0</v>
      </c>
      <c r="Y6" s="20" t="str">
        <f>IF(OR(C6=1,C6=4,C6=6),G6*3.3,"0")</f>
        <v>0</v>
      </c>
      <c r="Z6" s="20">
        <f>G6*1.2</f>
        <v>0</v>
      </c>
      <c r="AA6" s="20">
        <f>G6*0.77</f>
        <v>0</v>
      </c>
      <c r="AB6" s="20">
        <f>SUM(R6,S6,U6,W6,Y6,Z6,AA6)</f>
        <v>0</v>
      </c>
      <c r="AD6" s="322"/>
      <c r="AE6" s="322"/>
      <c r="AF6" s="322"/>
      <c r="AG6" s="322"/>
      <c r="AH6" s="322"/>
      <c r="AI6" s="322"/>
    </row>
    <row r="7" spans="1:35" ht="14.45" customHeight="1">
      <c r="A7" s="51">
        <v>45018</v>
      </c>
      <c r="B7" s="57" t="s">
        <v>71</v>
      </c>
      <c r="C7" s="55">
        <v>7</v>
      </c>
      <c r="D7" s="56" t="s">
        <v>98</v>
      </c>
      <c r="E7" s="9">
        <f>'ups blank page 9,11---   '!Q6</f>
        <v>0</v>
      </c>
      <c r="F7" s="9">
        <f>'ups blank page 9,11---   '!R5</f>
        <v>0</v>
      </c>
      <c r="G7" s="36">
        <f>'ups blank page 9,11---   '!S6</f>
        <v>0</v>
      </c>
      <c r="H7" s="39">
        <f>L6</f>
        <v>0</v>
      </c>
      <c r="I7" s="63">
        <v>0</v>
      </c>
      <c r="J7" s="62">
        <v>0</v>
      </c>
      <c r="K7" s="38" t="str">
        <f t="shared" ref="K7:K36" si="0">IF(OR(C7=1,C7=3,C7=5,C7=6),G7*0.15,"0")</f>
        <v>0</v>
      </c>
      <c r="L7" s="20">
        <f t="shared" ref="L7:L36" si="1">SUM(H7,I7,J7)-K7</f>
        <v>0</v>
      </c>
      <c r="M7" s="46">
        <f>Q6</f>
        <v>0</v>
      </c>
      <c r="N7" s="62">
        <v>0</v>
      </c>
      <c r="O7" s="67">
        <v>0</v>
      </c>
      <c r="P7" s="38" t="str">
        <f t="shared" ref="P7:P36" si="2">IF(OR(C7=2,C7=4),G7*0.15,"0")</f>
        <v>0</v>
      </c>
      <c r="Q7" s="20">
        <f t="shared" ref="Q7:Q36" si="3">SUM(M7,N7,O7)-P7</f>
        <v>0</v>
      </c>
      <c r="R7" s="20">
        <f t="shared" ref="R7:R36" si="4">IF(OR(C7=1,C7=3,C7=5,C7=6),G7*0.95,G7*1.4)</f>
        <v>0</v>
      </c>
      <c r="S7" s="20" t="str">
        <f t="shared" ref="S7:S36" si="5">IF(OR(C7=1,C7=3,C7=5,C7=6),G7*0.45,"0")</f>
        <v>0</v>
      </c>
      <c r="T7" s="20">
        <f t="shared" ref="T7:T36" si="6">G7*0.0075</f>
        <v>0</v>
      </c>
      <c r="U7" s="20">
        <f t="shared" ref="U7:U36" si="7">G7*1.5</f>
        <v>0</v>
      </c>
      <c r="V7" s="20" t="str">
        <f t="shared" ref="V7:V36" si="8">IF(OR(C7=2,C7=3,C7=5),G7*0.03,"0")</f>
        <v>0</v>
      </c>
      <c r="W7" s="20" t="str">
        <f t="shared" ref="W7:W36" si="9">IF(OR(C7=2,C7=3,C7=5),G7*3.3,"0")</f>
        <v>0</v>
      </c>
      <c r="X7" s="20" t="str">
        <f t="shared" ref="X7:X36" si="10">IF(OR(C7=1,C7=4,C7=6),G7*0.075,"0")</f>
        <v>0</v>
      </c>
      <c r="Y7" s="20" t="str">
        <f t="shared" ref="Y7:Y36" si="11">IF(OR(C7=1,C7=4,C7=6),G7*3.3,"0")</f>
        <v>0</v>
      </c>
      <c r="Z7" s="20">
        <f t="shared" ref="Z7:Z36" si="12">G7*1.2</f>
        <v>0</v>
      </c>
      <c r="AA7" s="20">
        <f t="shared" ref="AA7:AA36" si="13">G7*0.77</f>
        <v>0</v>
      </c>
      <c r="AB7" s="20">
        <f t="shared" ref="AB7:AB36" si="14">SUM(R7,S7,U7,W7,Y7,Z7,AA7)</f>
        <v>0</v>
      </c>
      <c r="AD7" s="323" t="s">
        <v>111</v>
      </c>
      <c r="AE7" s="323"/>
      <c r="AF7" s="323"/>
      <c r="AG7" s="323"/>
      <c r="AH7" s="323"/>
      <c r="AI7" s="323"/>
    </row>
    <row r="8" spans="1:35" ht="14.45" customHeight="1">
      <c r="A8" s="51">
        <v>45019</v>
      </c>
      <c r="B8" s="57" t="s">
        <v>10</v>
      </c>
      <c r="C8" s="55">
        <v>1</v>
      </c>
      <c r="D8" s="56" t="s">
        <v>93</v>
      </c>
      <c r="E8" s="9">
        <f>'ups blank page 9,11---   '!Q7</f>
        <v>0</v>
      </c>
      <c r="F8" s="9">
        <f>'ups blank page 9,11---   '!R6</f>
        <v>0</v>
      </c>
      <c r="G8" s="36">
        <f>'ups blank page 9,11---   '!S7</f>
        <v>0</v>
      </c>
      <c r="H8" s="40">
        <f t="shared" ref="H8:H36" si="15">L7</f>
        <v>0</v>
      </c>
      <c r="I8" s="63">
        <v>0</v>
      </c>
      <c r="J8" s="62">
        <v>0</v>
      </c>
      <c r="K8" s="38">
        <f t="shared" si="0"/>
        <v>0</v>
      </c>
      <c r="L8" s="20">
        <f t="shared" si="1"/>
        <v>0</v>
      </c>
      <c r="M8" s="47">
        <f t="shared" ref="M8:M36" si="16">Q7</f>
        <v>0</v>
      </c>
      <c r="N8" s="62">
        <v>0</v>
      </c>
      <c r="O8" s="67">
        <v>0</v>
      </c>
      <c r="P8" s="38" t="str">
        <f t="shared" si="2"/>
        <v>0</v>
      </c>
      <c r="Q8" s="20">
        <f t="shared" si="3"/>
        <v>0</v>
      </c>
      <c r="R8" s="20">
        <f t="shared" si="4"/>
        <v>0</v>
      </c>
      <c r="S8" s="20">
        <f t="shared" si="5"/>
        <v>0</v>
      </c>
      <c r="T8" s="20">
        <f t="shared" si="6"/>
        <v>0</v>
      </c>
      <c r="U8" s="20">
        <f t="shared" si="7"/>
        <v>0</v>
      </c>
      <c r="V8" s="20" t="str">
        <f t="shared" si="8"/>
        <v>0</v>
      </c>
      <c r="W8" s="20" t="str">
        <f t="shared" si="9"/>
        <v>0</v>
      </c>
      <c r="X8" s="20">
        <f t="shared" si="10"/>
        <v>0</v>
      </c>
      <c r="Y8" s="20">
        <f t="shared" si="11"/>
        <v>0</v>
      </c>
      <c r="Z8" s="20">
        <f t="shared" si="12"/>
        <v>0</v>
      </c>
      <c r="AA8" s="20">
        <f t="shared" si="13"/>
        <v>0</v>
      </c>
      <c r="AB8" s="20">
        <f t="shared" si="14"/>
        <v>0</v>
      </c>
      <c r="AD8" s="323"/>
      <c r="AE8" s="323"/>
      <c r="AF8" s="323"/>
      <c r="AG8" s="323"/>
      <c r="AH8" s="323"/>
      <c r="AI8" s="323"/>
    </row>
    <row r="9" spans="1:35" ht="14.45" customHeight="1">
      <c r="A9" s="51">
        <v>45020</v>
      </c>
      <c r="B9" s="57" t="s">
        <v>11</v>
      </c>
      <c r="C9" s="55">
        <v>2</v>
      </c>
      <c r="D9" s="56" t="s">
        <v>94</v>
      </c>
      <c r="E9" s="9">
        <f>'ups blank page 9,11---   '!Q8</f>
        <v>0</v>
      </c>
      <c r="F9" s="9">
        <f>'ups blank page 9,11---   '!R7</f>
        <v>0</v>
      </c>
      <c r="G9" s="36">
        <f>'ups blank page 9,11---   '!S8</f>
        <v>0</v>
      </c>
      <c r="H9" s="40">
        <f t="shared" si="15"/>
        <v>0</v>
      </c>
      <c r="I9" s="63">
        <v>0</v>
      </c>
      <c r="J9" s="62">
        <v>0</v>
      </c>
      <c r="K9" s="38" t="str">
        <f t="shared" si="0"/>
        <v>0</v>
      </c>
      <c r="L9" s="20">
        <f t="shared" si="1"/>
        <v>0</v>
      </c>
      <c r="M9" s="47">
        <f t="shared" si="16"/>
        <v>0</v>
      </c>
      <c r="N9" s="62">
        <v>0</v>
      </c>
      <c r="O9" s="67">
        <v>0</v>
      </c>
      <c r="P9" s="38">
        <f t="shared" si="2"/>
        <v>0</v>
      </c>
      <c r="Q9" s="20">
        <f t="shared" si="3"/>
        <v>0</v>
      </c>
      <c r="R9" s="20">
        <f t="shared" si="4"/>
        <v>0</v>
      </c>
      <c r="S9" s="20" t="str">
        <f t="shared" si="5"/>
        <v>0</v>
      </c>
      <c r="T9" s="20">
        <f t="shared" si="6"/>
        <v>0</v>
      </c>
      <c r="U9" s="20">
        <f t="shared" si="7"/>
        <v>0</v>
      </c>
      <c r="V9" s="20">
        <f t="shared" si="8"/>
        <v>0</v>
      </c>
      <c r="W9" s="20">
        <f t="shared" si="9"/>
        <v>0</v>
      </c>
      <c r="X9" s="20" t="str">
        <f t="shared" si="10"/>
        <v>0</v>
      </c>
      <c r="Y9" s="20" t="str">
        <f t="shared" si="11"/>
        <v>0</v>
      </c>
      <c r="Z9" s="20">
        <f t="shared" si="12"/>
        <v>0</v>
      </c>
      <c r="AA9" s="20">
        <f t="shared" si="13"/>
        <v>0</v>
      </c>
      <c r="AB9" s="20">
        <f t="shared" si="14"/>
        <v>0</v>
      </c>
      <c r="AD9" s="324" t="s">
        <v>115</v>
      </c>
      <c r="AE9" s="324"/>
      <c r="AF9" s="324"/>
      <c r="AG9" s="324"/>
      <c r="AH9" s="324"/>
      <c r="AI9" s="324"/>
    </row>
    <row r="10" spans="1:35" ht="14.45" customHeight="1">
      <c r="A10" s="51">
        <v>45021</v>
      </c>
      <c r="B10" s="57" t="s">
        <v>12</v>
      </c>
      <c r="C10" s="55">
        <v>3</v>
      </c>
      <c r="D10" s="56" t="s">
        <v>95</v>
      </c>
      <c r="E10" s="9">
        <f>'ups blank page 9,11---   '!Q9</f>
        <v>0</v>
      </c>
      <c r="F10" s="9">
        <f>'ups blank page 9,11---   '!R8</f>
        <v>0</v>
      </c>
      <c r="G10" s="36">
        <f>'ups blank page 9,11---   '!S9</f>
        <v>0</v>
      </c>
      <c r="H10" s="40">
        <f t="shared" si="15"/>
        <v>0</v>
      </c>
      <c r="I10" s="63">
        <v>0</v>
      </c>
      <c r="J10" s="62">
        <v>0</v>
      </c>
      <c r="K10" s="38">
        <f t="shared" si="0"/>
        <v>0</v>
      </c>
      <c r="L10" s="20">
        <f t="shared" si="1"/>
        <v>0</v>
      </c>
      <c r="M10" s="47">
        <f t="shared" si="16"/>
        <v>0</v>
      </c>
      <c r="N10" s="62">
        <v>0</v>
      </c>
      <c r="O10" s="67">
        <v>0</v>
      </c>
      <c r="P10" s="38" t="str">
        <f t="shared" si="2"/>
        <v>0</v>
      </c>
      <c r="Q10" s="20">
        <f t="shared" si="3"/>
        <v>0</v>
      </c>
      <c r="R10" s="20">
        <f t="shared" si="4"/>
        <v>0</v>
      </c>
      <c r="S10" s="20">
        <f t="shared" si="5"/>
        <v>0</v>
      </c>
      <c r="T10" s="20">
        <f t="shared" si="6"/>
        <v>0</v>
      </c>
      <c r="U10" s="20">
        <f t="shared" si="7"/>
        <v>0</v>
      </c>
      <c r="V10" s="20">
        <f t="shared" si="8"/>
        <v>0</v>
      </c>
      <c r="W10" s="20">
        <f t="shared" si="9"/>
        <v>0</v>
      </c>
      <c r="X10" s="20" t="str">
        <f t="shared" si="10"/>
        <v>0</v>
      </c>
      <c r="Y10" s="20" t="str">
        <f t="shared" si="11"/>
        <v>0</v>
      </c>
      <c r="Z10" s="20">
        <f t="shared" si="12"/>
        <v>0</v>
      </c>
      <c r="AA10" s="20">
        <f t="shared" si="13"/>
        <v>0</v>
      </c>
      <c r="AB10" s="20">
        <f t="shared" si="14"/>
        <v>0</v>
      </c>
      <c r="AD10" s="324"/>
      <c r="AE10" s="324"/>
      <c r="AF10" s="324"/>
      <c r="AG10" s="324"/>
      <c r="AH10" s="324"/>
      <c r="AI10" s="324"/>
    </row>
    <row r="11" spans="1:35" ht="14.45" customHeight="1">
      <c r="A11" s="51">
        <v>45022</v>
      </c>
      <c r="B11" s="57" t="s">
        <v>13</v>
      </c>
      <c r="C11" s="55">
        <v>4</v>
      </c>
      <c r="D11" s="56" t="s">
        <v>96</v>
      </c>
      <c r="E11" s="9">
        <f>'ups blank page 9,11---   '!Q10</f>
        <v>0</v>
      </c>
      <c r="F11" s="9">
        <f>'ups blank page 9,11---   '!R9</f>
        <v>0</v>
      </c>
      <c r="G11" s="36">
        <f>'ups blank page 9,11---   '!S10</f>
        <v>0</v>
      </c>
      <c r="H11" s="40">
        <f t="shared" si="15"/>
        <v>0</v>
      </c>
      <c r="I11" s="63">
        <v>0</v>
      </c>
      <c r="J11" s="62">
        <v>0</v>
      </c>
      <c r="K11" s="38" t="str">
        <f t="shared" si="0"/>
        <v>0</v>
      </c>
      <c r="L11" s="20">
        <f t="shared" si="1"/>
        <v>0</v>
      </c>
      <c r="M11" s="47">
        <f t="shared" si="16"/>
        <v>0</v>
      </c>
      <c r="N11" s="62">
        <v>0</v>
      </c>
      <c r="O11" s="67">
        <v>0</v>
      </c>
      <c r="P11" s="38">
        <f t="shared" si="2"/>
        <v>0</v>
      </c>
      <c r="Q11" s="20">
        <f t="shared" si="3"/>
        <v>0</v>
      </c>
      <c r="R11" s="20">
        <f t="shared" si="4"/>
        <v>0</v>
      </c>
      <c r="S11" s="20" t="str">
        <f t="shared" si="5"/>
        <v>0</v>
      </c>
      <c r="T11" s="20">
        <f t="shared" si="6"/>
        <v>0</v>
      </c>
      <c r="U11" s="20">
        <f t="shared" si="7"/>
        <v>0</v>
      </c>
      <c r="V11" s="20" t="str">
        <f t="shared" si="8"/>
        <v>0</v>
      </c>
      <c r="W11" s="20" t="str">
        <f t="shared" si="9"/>
        <v>0</v>
      </c>
      <c r="X11" s="20">
        <f t="shared" si="10"/>
        <v>0</v>
      </c>
      <c r="Y11" s="20">
        <f t="shared" si="11"/>
        <v>0</v>
      </c>
      <c r="Z11" s="20">
        <f t="shared" si="12"/>
        <v>0</v>
      </c>
      <c r="AA11" s="20">
        <f t="shared" si="13"/>
        <v>0</v>
      </c>
      <c r="AB11" s="20">
        <f t="shared" si="14"/>
        <v>0</v>
      </c>
      <c r="AD11" s="324"/>
      <c r="AE11" s="324"/>
      <c r="AF11" s="324"/>
      <c r="AG11" s="324"/>
      <c r="AH11" s="324"/>
      <c r="AI11" s="324"/>
    </row>
    <row r="12" spans="1:35" ht="14.45" customHeight="1" thickBot="1">
      <c r="A12" s="51">
        <v>45023</v>
      </c>
      <c r="B12" s="57" t="s">
        <v>14</v>
      </c>
      <c r="C12" s="55">
        <v>5</v>
      </c>
      <c r="D12" s="56" t="s">
        <v>97</v>
      </c>
      <c r="E12" s="9">
        <f>'ups blank page 9,11---   '!Q11</f>
        <v>0</v>
      </c>
      <c r="F12" s="9">
        <f>'ups blank page 9,11---   '!R10</f>
        <v>0</v>
      </c>
      <c r="G12" s="36">
        <f>'ups blank page 9,11---   '!S11</f>
        <v>0</v>
      </c>
      <c r="H12" s="40">
        <f t="shared" si="15"/>
        <v>0</v>
      </c>
      <c r="I12" s="63">
        <v>0</v>
      </c>
      <c r="J12" s="62">
        <v>0</v>
      </c>
      <c r="K12" s="38">
        <f t="shared" si="0"/>
        <v>0</v>
      </c>
      <c r="L12" s="20">
        <f t="shared" si="1"/>
        <v>0</v>
      </c>
      <c r="M12" s="47">
        <f t="shared" si="16"/>
        <v>0</v>
      </c>
      <c r="N12" s="62">
        <v>0</v>
      </c>
      <c r="O12" s="67">
        <v>0</v>
      </c>
      <c r="P12" s="38" t="str">
        <f t="shared" si="2"/>
        <v>0</v>
      </c>
      <c r="Q12" s="20">
        <f t="shared" si="3"/>
        <v>0</v>
      </c>
      <c r="R12" s="20">
        <f t="shared" si="4"/>
        <v>0</v>
      </c>
      <c r="S12" s="20">
        <f t="shared" si="5"/>
        <v>0</v>
      </c>
      <c r="T12" s="20">
        <f t="shared" si="6"/>
        <v>0</v>
      </c>
      <c r="U12" s="20">
        <f t="shared" si="7"/>
        <v>0</v>
      </c>
      <c r="V12" s="20">
        <f t="shared" si="8"/>
        <v>0</v>
      </c>
      <c r="W12" s="20">
        <f t="shared" si="9"/>
        <v>0</v>
      </c>
      <c r="X12" s="20" t="str">
        <f t="shared" si="10"/>
        <v>0</v>
      </c>
      <c r="Y12" s="20" t="str">
        <f t="shared" si="11"/>
        <v>0</v>
      </c>
      <c r="Z12" s="20">
        <f t="shared" si="12"/>
        <v>0</v>
      </c>
      <c r="AA12" s="20">
        <f t="shared" si="13"/>
        <v>0</v>
      </c>
      <c r="AB12" s="20">
        <f t="shared" si="14"/>
        <v>0</v>
      </c>
      <c r="AD12" s="324"/>
      <c r="AE12" s="324"/>
      <c r="AF12" s="324"/>
      <c r="AG12" s="324"/>
      <c r="AH12" s="324"/>
      <c r="AI12" s="324"/>
    </row>
    <row r="13" spans="1:35" ht="14.45" customHeight="1" thickBot="1">
      <c r="A13" s="51">
        <v>45024</v>
      </c>
      <c r="B13" s="57" t="s">
        <v>15</v>
      </c>
      <c r="C13" s="55">
        <v>6</v>
      </c>
      <c r="D13" s="56" t="s">
        <v>92</v>
      </c>
      <c r="E13" s="9">
        <f>'ups blank page 9,11---   '!Q12</f>
        <v>0</v>
      </c>
      <c r="F13" s="9">
        <f>'ups blank page 9,11---   '!R11</f>
        <v>0</v>
      </c>
      <c r="G13" s="36">
        <f>'ups blank page 9,11---   '!S12</f>
        <v>0</v>
      </c>
      <c r="H13" s="40">
        <f t="shared" si="15"/>
        <v>0</v>
      </c>
      <c r="I13" s="63">
        <v>0</v>
      </c>
      <c r="J13" s="62">
        <v>0</v>
      </c>
      <c r="K13" s="38">
        <f t="shared" si="0"/>
        <v>0</v>
      </c>
      <c r="L13" s="20">
        <f t="shared" si="1"/>
        <v>0</v>
      </c>
      <c r="M13" s="47">
        <f t="shared" si="16"/>
        <v>0</v>
      </c>
      <c r="N13" s="62">
        <v>0</v>
      </c>
      <c r="O13" s="67">
        <v>0</v>
      </c>
      <c r="P13" s="38" t="str">
        <f t="shared" si="2"/>
        <v>0</v>
      </c>
      <c r="Q13" s="20">
        <f t="shared" si="3"/>
        <v>0</v>
      </c>
      <c r="R13" s="20">
        <f t="shared" si="4"/>
        <v>0</v>
      </c>
      <c r="S13" s="20">
        <f t="shared" si="5"/>
        <v>0</v>
      </c>
      <c r="T13" s="20">
        <f t="shared" si="6"/>
        <v>0</v>
      </c>
      <c r="U13" s="20">
        <f t="shared" si="7"/>
        <v>0</v>
      </c>
      <c r="V13" s="20" t="str">
        <f t="shared" si="8"/>
        <v>0</v>
      </c>
      <c r="W13" s="20" t="str">
        <f t="shared" si="9"/>
        <v>0</v>
      </c>
      <c r="X13" s="20">
        <f t="shared" si="10"/>
        <v>0</v>
      </c>
      <c r="Y13" s="20">
        <f t="shared" si="11"/>
        <v>0</v>
      </c>
      <c r="Z13" s="20">
        <f t="shared" si="12"/>
        <v>0</v>
      </c>
      <c r="AA13" s="20">
        <f t="shared" si="13"/>
        <v>0</v>
      </c>
      <c r="AB13" s="20">
        <f t="shared" si="14"/>
        <v>0</v>
      </c>
      <c r="AD13" s="59" t="s">
        <v>112</v>
      </c>
      <c r="AE13" s="91">
        <f>'fill initial data data'!D14</f>
        <v>0</v>
      </c>
      <c r="AF13" s="325" t="s">
        <v>113</v>
      </c>
      <c r="AG13" s="326"/>
      <c r="AH13" s="60">
        <f>'fill initial data data'!D15</f>
        <v>0</v>
      </c>
      <c r="AI13" s="58"/>
    </row>
    <row r="14" spans="1:35" ht="14.45" customHeight="1">
      <c r="A14" s="51">
        <v>45025</v>
      </c>
      <c r="B14" s="57" t="s">
        <v>71</v>
      </c>
      <c r="C14" s="55">
        <v>7</v>
      </c>
      <c r="D14" s="56" t="s">
        <v>98</v>
      </c>
      <c r="E14" s="9">
        <f>'ups blank page 9,11---   '!Q13</f>
        <v>0</v>
      </c>
      <c r="F14" s="9">
        <f>'ups blank page 9,11---   '!R12</f>
        <v>0</v>
      </c>
      <c r="G14" s="36">
        <f>'ups blank page 9,11---   '!S13</f>
        <v>0</v>
      </c>
      <c r="H14" s="40">
        <f t="shared" si="15"/>
        <v>0</v>
      </c>
      <c r="I14" s="63">
        <v>0</v>
      </c>
      <c r="J14" s="62">
        <v>0</v>
      </c>
      <c r="K14" s="38" t="str">
        <f t="shared" si="0"/>
        <v>0</v>
      </c>
      <c r="L14" s="20">
        <f t="shared" si="1"/>
        <v>0</v>
      </c>
      <c r="M14" s="47">
        <f t="shared" si="16"/>
        <v>0</v>
      </c>
      <c r="N14" s="62">
        <v>0</v>
      </c>
      <c r="O14" s="67">
        <v>0</v>
      </c>
      <c r="P14" s="38" t="str">
        <f t="shared" si="2"/>
        <v>0</v>
      </c>
      <c r="Q14" s="20">
        <f t="shared" si="3"/>
        <v>0</v>
      </c>
      <c r="R14" s="20">
        <f t="shared" si="4"/>
        <v>0</v>
      </c>
      <c r="S14" s="20" t="str">
        <f t="shared" si="5"/>
        <v>0</v>
      </c>
      <c r="T14" s="20">
        <f t="shared" si="6"/>
        <v>0</v>
      </c>
      <c r="U14" s="20">
        <f t="shared" si="7"/>
        <v>0</v>
      </c>
      <c r="V14" s="20" t="str">
        <f t="shared" si="8"/>
        <v>0</v>
      </c>
      <c r="W14" s="20" t="str">
        <f t="shared" si="9"/>
        <v>0</v>
      </c>
      <c r="X14" s="20" t="str">
        <f t="shared" si="10"/>
        <v>0</v>
      </c>
      <c r="Y14" s="20" t="str">
        <f t="shared" si="11"/>
        <v>0</v>
      </c>
      <c r="Z14" s="20">
        <f t="shared" si="12"/>
        <v>0</v>
      </c>
      <c r="AA14" s="20">
        <f t="shared" si="13"/>
        <v>0</v>
      </c>
      <c r="AB14" s="20">
        <f t="shared" si="14"/>
        <v>0</v>
      </c>
      <c r="AD14" s="327" t="s">
        <v>114</v>
      </c>
      <c r="AE14" s="327"/>
      <c r="AF14" s="327"/>
      <c r="AG14" s="327"/>
      <c r="AH14" s="327"/>
      <c r="AI14" s="327"/>
    </row>
    <row r="15" spans="1:35" ht="14.45" customHeight="1">
      <c r="A15" s="51">
        <v>45026</v>
      </c>
      <c r="B15" s="57" t="s">
        <v>10</v>
      </c>
      <c r="C15" s="55">
        <v>1</v>
      </c>
      <c r="D15" s="56" t="s">
        <v>93</v>
      </c>
      <c r="E15" s="9">
        <f>'ups blank page 9,11---   '!Q14</f>
        <v>0</v>
      </c>
      <c r="F15" s="9">
        <f>'ups blank page 9,11---   '!R13</f>
        <v>0</v>
      </c>
      <c r="G15" s="36">
        <f>'ups blank page 9,11---   '!S14</f>
        <v>0</v>
      </c>
      <c r="H15" s="40">
        <f t="shared" si="15"/>
        <v>0</v>
      </c>
      <c r="I15" s="63">
        <v>0</v>
      </c>
      <c r="J15" s="62">
        <v>0</v>
      </c>
      <c r="K15" s="38">
        <f t="shared" si="0"/>
        <v>0</v>
      </c>
      <c r="L15" s="20">
        <f t="shared" si="1"/>
        <v>0</v>
      </c>
      <c r="M15" s="47">
        <f t="shared" si="16"/>
        <v>0</v>
      </c>
      <c r="N15" s="62">
        <v>0</v>
      </c>
      <c r="O15" s="67">
        <v>0</v>
      </c>
      <c r="P15" s="38" t="str">
        <f t="shared" si="2"/>
        <v>0</v>
      </c>
      <c r="Q15" s="20">
        <f t="shared" si="3"/>
        <v>0</v>
      </c>
      <c r="R15" s="20">
        <f t="shared" si="4"/>
        <v>0</v>
      </c>
      <c r="S15" s="20">
        <f t="shared" si="5"/>
        <v>0</v>
      </c>
      <c r="T15" s="20">
        <f t="shared" si="6"/>
        <v>0</v>
      </c>
      <c r="U15" s="20">
        <f t="shared" si="7"/>
        <v>0</v>
      </c>
      <c r="V15" s="20" t="str">
        <f t="shared" si="8"/>
        <v>0</v>
      </c>
      <c r="W15" s="20" t="str">
        <f t="shared" si="9"/>
        <v>0</v>
      </c>
      <c r="X15" s="20">
        <f t="shared" si="10"/>
        <v>0</v>
      </c>
      <c r="Y15" s="20">
        <f t="shared" si="11"/>
        <v>0</v>
      </c>
      <c r="Z15" s="20">
        <f t="shared" si="12"/>
        <v>0</v>
      </c>
      <c r="AA15" s="20">
        <f t="shared" si="13"/>
        <v>0</v>
      </c>
      <c r="AB15" s="20">
        <f t="shared" si="14"/>
        <v>0</v>
      </c>
      <c r="AD15" s="327"/>
      <c r="AE15" s="327"/>
      <c r="AF15" s="327"/>
      <c r="AG15" s="327"/>
      <c r="AH15" s="327"/>
      <c r="AI15" s="327"/>
    </row>
    <row r="16" spans="1:35" ht="14.45" customHeight="1">
      <c r="A16" s="51">
        <v>45027</v>
      </c>
      <c r="B16" s="57" t="s">
        <v>11</v>
      </c>
      <c r="C16" s="55">
        <v>2</v>
      </c>
      <c r="D16" s="56" t="s">
        <v>94</v>
      </c>
      <c r="E16" s="9">
        <f>'ups blank page 9,11---   '!Q15</f>
        <v>0</v>
      </c>
      <c r="F16" s="9">
        <f>'ups blank page 9,11---   '!R14</f>
        <v>0</v>
      </c>
      <c r="G16" s="36">
        <f>'ups blank page 9,11---   '!S15</f>
        <v>0</v>
      </c>
      <c r="H16" s="40">
        <f t="shared" si="15"/>
        <v>0</v>
      </c>
      <c r="I16" s="63">
        <v>0</v>
      </c>
      <c r="J16" s="62">
        <v>0</v>
      </c>
      <c r="K16" s="38" t="str">
        <f t="shared" si="0"/>
        <v>0</v>
      </c>
      <c r="L16" s="20">
        <f t="shared" si="1"/>
        <v>0</v>
      </c>
      <c r="M16" s="47">
        <f t="shared" si="16"/>
        <v>0</v>
      </c>
      <c r="N16" s="62">
        <v>0</v>
      </c>
      <c r="O16" s="67">
        <v>0</v>
      </c>
      <c r="P16" s="38">
        <f t="shared" si="2"/>
        <v>0</v>
      </c>
      <c r="Q16" s="20">
        <f t="shared" si="3"/>
        <v>0</v>
      </c>
      <c r="R16" s="20">
        <f t="shared" si="4"/>
        <v>0</v>
      </c>
      <c r="S16" s="20" t="str">
        <f t="shared" si="5"/>
        <v>0</v>
      </c>
      <c r="T16" s="20">
        <f t="shared" si="6"/>
        <v>0</v>
      </c>
      <c r="U16" s="20">
        <f t="shared" si="7"/>
        <v>0</v>
      </c>
      <c r="V16" s="20">
        <f t="shared" si="8"/>
        <v>0</v>
      </c>
      <c r="W16" s="20">
        <f t="shared" si="9"/>
        <v>0</v>
      </c>
      <c r="X16" s="20" t="str">
        <f t="shared" si="10"/>
        <v>0</v>
      </c>
      <c r="Y16" s="20" t="str">
        <f t="shared" si="11"/>
        <v>0</v>
      </c>
      <c r="Z16" s="20">
        <f t="shared" si="12"/>
        <v>0</v>
      </c>
      <c r="AA16" s="20">
        <f t="shared" si="13"/>
        <v>0</v>
      </c>
      <c r="AB16" s="20">
        <f t="shared" si="14"/>
        <v>0</v>
      </c>
      <c r="AD16" s="327"/>
      <c r="AE16" s="327"/>
      <c r="AF16" s="327"/>
      <c r="AG16" s="327"/>
      <c r="AH16" s="327"/>
      <c r="AI16" s="327"/>
    </row>
    <row r="17" spans="1:35" ht="14.45" customHeight="1">
      <c r="A17" s="51">
        <v>45028</v>
      </c>
      <c r="B17" s="57" t="s">
        <v>12</v>
      </c>
      <c r="C17" s="55">
        <v>3</v>
      </c>
      <c r="D17" s="56" t="s">
        <v>95</v>
      </c>
      <c r="E17" s="9">
        <f>'ups blank page 9,11---   '!Q16</f>
        <v>0</v>
      </c>
      <c r="F17" s="9">
        <f>'ups blank page 9,11---   '!R15</f>
        <v>0</v>
      </c>
      <c r="G17" s="36">
        <f>'ups blank page 9,11---   '!S16</f>
        <v>0</v>
      </c>
      <c r="H17" s="40">
        <f t="shared" si="15"/>
        <v>0</v>
      </c>
      <c r="I17" s="63">
        <v>0</v>
      </c>
      <c r="J17" s="62">
        <v>0</v>
      </c>
      <c r="K17" s="38">
        <f t="shared" si="0"/>
        <v>0</v>
      </c>
      <c r="L17" s="20">
        <f t="shared" si="1"/>
        <v>0</v>
      </c>
      <c r="M17" s="47">
        <f t="shared" si="16"/>
        <v>0</v>
      </c>
      <c r="N17" s="62">
        <v>0</v>
      </c>
      <c r="O17" s="67">
        <v>0</v>
      </c>
      <c r="P17" s="38" t="str">
        <f t="shared" si="2"/>
        <v>0</v>
      </c>
      <c r="Q17" s="20">
        <f t="shared" si="3"/>
        <v>0</v>
      </c>
      <c r="R17" s="20">
        <f t="shared" si="4"/>
        <v>0</v>
      </c>
      <c r="S17" s="20">
        <f t="shared" si="5"/>
        <v>0</v>
      </c>
      <c r="T17" s="20">
        <f t="shared" si="6"/>
        <v>0</v>
      </c>
      <c r="U17" s="20">
        <f t="shared" si="7"/>
        <v>0</v>
      </c>
      <c r="V17" s="20">
        <f t="shared" si="8"/>
        <v>0</v>
      </c>
      <c r="W17" s="20">
        <f t="shared" si="9"/>
        <v>0</v>
      </c>
      <c r="X17" s="20" t="str">
        <f t="shared" si="10"/>
        <v>0</v>
      </c>
      <c r="Y17" s="20" t="str">
        <f t="shared" si="11"/>
        <v>0</v>
      </c>
      <c r="Z17" s="20">
        <f t="shared" si="12"/>
        <v>0</v>
      </c>
      <c r="AA17" s="20">
        <f t="shared" si="13"/>
        <v>0</v>
      </c>
      <c r="AB17" s="20">
        <f t="shared" si="14"/>
        <v>0</v>
      </c>
      <c r="AD17" s="327"/>
      <c r="AE17" s="327"/>
      <c r="AF17" s="327"/>
      <c r="AG17" s="327"/>
      <c r="AH17" s="327"/>
      <c r="AI17" s="327"/>
    </row>
    <row r="18" spans="1:35" ht="14.45" customHeight="1">
      <c r="A18" s="51">
        <v>45029</v>
      </c>
      <c r="B18" s="57" t="s">
        <v>13</v>
      </c>
      <c r="C18" s="55">
        <v>4</v>
      </c>
      <c r="D18" s="56" t="s">
        <v>96</v>
      </c>
      <c r="E18" s="9">
        <f>'ups blank page 9,11---   '!Q17</f>
        <v>0</v>
      </c>
      <c r="F18" s="9">
        <f>'ups blank page 9,11---   '!R16</f>
        <v>0</v>
      </c>
      <c r="G18" s="36">
        <f>'ups blank page 9,11---   '!S17</f>
        <v>0</v>
      </c>
      <c r="H18" s="40">
        <f t="shared" si="15"/>
        <v>0</v>
      </c>
      <c r="I18" s="63">
        <v>0</v>
      </c>
      <c r="J18" s="62">
        <v>0</v>
      </c>
      <c r="K18" s="38" t="str">
        <f t="shared" si="0"/>
        <v>0</v>
      </c>
      <c r="L18" s="20">
        <f t="shared" si="1"/>
        <v>0</v>
      </c>
      <c r="M18" s="47">
        <f t="shared" si="16"/>
        <v>0</v>
      </c>
      <c r="N18" s="62">
        <v>0</v>
      </c>
      <c r="O18" s="67">
        <v>0</v>
      </c>
      <c r="P18" s="38">
        <f t="shared" si="2"/>
        <v>0</v>
      </c>
      <c r="Q18" s="20">
        <f t="shared" si="3"/>
        <v>0</v>
      </c>
      <c r="R18" s="20">
        <f t="shared" si="4"/>
        <v>0</v>
      </c>
      <c r="S18" s="20" t="str">
        <f t="shared" si="5"/>
        <v>0</v>
      </c>
      <c r="T18" s="20">
        <f t="shared" si="6"/>
        <v>0</v>
      </c>
      <c r="U18" s="20">
        <f t="shared" si="7"/>
        <v>0</v>
      </c>
      <c r="V18" s="20" t="str">
        <f t="shared" si="8"/>
        <v>0</v>
      </c>
      <c r="W18" s="20" t="str">
        <f t="shared" si="9"/>
        <v>0</v>
      </c>
      <c r="X18" s="20">
        <f t="shared" si="10"/>
        <v>0</v>
      </c>
      <c r="Y18" s="20">
        <f t="shared" si="11"/>
        <v>0</v>
      </c>
      <c r="Z18" s="20">
        <f t="shared" si="12"/>
        <v>0</v>
      </c>
      <c r="AA18" s="20">
        <f t="shared" si="13"/>
        <v>0</v>
      </c>
      <c r="AB18" s="20">
        <f t="shared" si="14"/>
        <v>0</v>
      </c>
      <c r="AD18" s="327"/>
      <c r="AE18" s="327"/>
      <c r="AF18" s="327"/>
      <c r="AG18" s="327"/>
      <c r="AH18" s="327"/>
      <c r="AI18" s="327"/>
    </row>
    <row r="19" spans="1:35" ht="14.45" customHeight="1">
      <c r="A19" s="51">
        <v>45030</v>
      </c>
      <c r="B19" s="57" t="s">
        <v>14</v>
      </c>
      <c r="C19" s="55">
        <v>5</v>
      </c>
      <c r="D19" s="56" t="s">
        <v>97</v>
      </c>
      <c r="E19" s="9">
        <f>'ups blank page 9,11---   '!Q18</f>
        <v>0</v>
      </c>
      <c r="F19" s="9">
        <f>'ups blank page 9,11---   '!R17</f>
        <v>0</v>
      </c>
      <c r="G19" s="36">
        <f>'ups blank page 9,11---   '!S18</f>
        <v>0</v>
      </c>
      <c r="H19" s="40">
        <f t="shared" si="15"/>
        <v>0</v>
      </c>
      <c r="I19" s="63">
        <v>0</v>
      </c>
      <c r="J19" s="62">
        <v>0</v>
      </c>
      <c r="K19" s="38">
        <f t="shared" si="0"/>
        <v>0</v>
      </c>
      <c r="L19" s="20">
        <f t="shared" si="1"/>
        <v>0</v>
      </c>
      <c r="M19" s="47">
        <f t="shared" si="16"/>
        <v>0</v>
      </c>
      <c r="N19" s="62">
        <v>0</v>
      </c>
      <c r="O19" s="67">
        <v>0</v>
      </c>
      <c r="P19" s="38" t="str">
        <f t="shared" si="2"/>
        <v>0</v>
      </c>
      <c r="Q19" s="20">
        <f t="shared" si="3"/>
        <v>0</v>
      </c>
      <c r="R19" s="20">
        <f t="shared" si="4"/>
        <v>0</v>
      </c>
      <c r="S19" s="20">
        <f t="shared" si="5"/>
        <v>0</v>
      </c>
      <c r="T19" s="20">
        <f t="shared" si="6"/>
        <v>0</v>
      </c>
      <c r="U19" s="20">
        <f t="shared" si="7"/>
        <v>0</v>
      </c>
      <c r="V19" s="20">
        <f t="shared" si="8"/>
        <v>0</v>
      </c>
      <c r="W19" s="20">
        <f t="shared" si="9"/>
        <v>0</v>
      </c>
      <c r="X19" s="20" t="str">
        <f t="shared" si="10"/>
        <v>0</v>
      </c>
      <c r="Y19" s="20" t="str">
        <f t="shared" si="11"/>
        <v>0</v>
      </c>
      <c r="Z19" s="20">
        <f t="shared" si="12"/>
        <v>0</v>
      </c>
      <c r="AA19" s="20">
        <f t="shared" si="13"/>
        <v>0</v>
      </c>
      <c r="AB19" s="20">
        <f t="shared" si="14"/>
        <v>0</v>
      </c>
      <c r="AD19" s="318" t="s">
        <v>116</v>
      </c>
      <c r="AE19" s="319"/>
      <c r="AF19" s="319"/>
      <c r="AG19" s="319"/>
      <c r="AH19" s="319"/>
      <c r="AI19" s="319"/>
    </row>
    <row r="20" spans="1:35" ht="14.45" customHeight="1">
      <c r="A20" s="51">
        <v>45031</v>
      </c>
      <c r="B20" s="57" t="s">
        <v>15</v>
      </c>
      <c r="C20" s="55">
        <v>6</v>
      </c>
      <c r="D20" s="56" t="s">
        <v>92</v>
      </c>
      <c r="E20" s="9">
        <f>'ups blank page 9,11---   '!Q19</f>
        <v>0</v>
      </c>
      <c r="F20" s="9">
        <f>'ups blank page 9,11---   '!R18</f>
        <v>0</v>
      </c>
      <c r="G20" s="36">
        <f>'ups blank page 9,11---   '!S19</f>
        <v>0</v>
      </c>
      <c r="H20" s="40">
        <f t="shared" si="15"/>
        <v>0</v>
      </c>
      <c r="I20" s="63">
        <v>0</v>
      </c>
      <c r="J20" s="62">
        <v>0</v>
      </c>
      <c r="K20" s="38">
        <f t="shared" si="0"/>
        <v>0</v>
      </c>
      <c r="L20" s="20">
        <f t="shared" si="1"/>
        <v>0</v>
      </c>
      <c r="M20" s="47">
        <f t="shared" si="16"/>
        <v>0</v>
      </c>
      <c r="N20" s="62">
        <v>0</v>
      </c>
      <c r="O20" s="67">
        <v>0</v>
      </c>
      <c r="P20" s="38" t="str">
        <f t="shared" si="2"/>
        <v>0</v>
      </c>
      <c r="Q20" s="20">
        <f t="shared" si="3"/>
        <v>0</v>
      </c>
      <c r="R20" s="20">
        <f t="shared" si="4"/>
        <v>0</v>
      </c>
      <c r="S20" s="20">
        <f t="shared" si="5"/>
        <v>0</v>
      </c>
      <c r="T20" s="20">
        <f t="shared" si="6"/>
        <v>0</v>
      </c>
      <c r="U20" s="20">
        <f t="shared" si="7"/>
        <v>0</v>
      </c>
      <c r="V20" s="20" t="str">
        <f t="shared" si="8"/>
        <v>0</v>
      </c>
      <c r="W20" s="20" t="str">
        <f t="shared" si="9"/>
        <v>0</v>
      </c>
      <c r="X20" s="20">
        <f t="shared" si="10"/>
        <v>0</v>
      </c>
      <c r="Y20" s="20">
        <f t="shared" si="11"/>
        <v>0</v>
      </c>
      <c r="Z20" s="20">
        <f t="shared" si="12"/>
        <v>0</v>
      </c>
      <c r="AA20" s="20">
        <f t="shared" si="13"/>
        <v>0</v>
      </c>
      <c r="AB20" s="20">
        <f t="shared" si="14"/>
        <v>0</v>
      </c>
      <c r="AD20" s="319"/>
      <c r="AE20" s="319"/>
      <c r="AF20" s="319"/>
      <c r="AG20" s="319"/>
      <c r="AH20" s="319"/>
      <c r="AI20" s="319"/>
    </row>
    <row r="21" spans="1:35" ht="14.45" customHeight="1">
      <c r="A21" s="51">
        <v>45032</v>
      </c>
      <c r="B21" s="57" t="s">
        <v>71</v>
      </c>
      <c r="C21" s="55">
        <v>7</v>
      </c>
      <c r="D21" s="56" t="s">
        <v>98</v>
      </c>
      <c r="E21" s="9">
        <f>'ups blank page 9,11---   '!Q20</f>
        <v>0</v>
      </c>
      <c r="F21" s="9">
        <f>'ups blank page 9,11---   '!R19</f>
        <v>0</v>
      </c>
      <c r="G21" s="36">
        <f>'ups blank page 9,11---   '!S20</f>
        <v>0</v>
      </c>
      <c r="H21" s="40">
        <f t="shared" si="15"/>
        <v>0</v>
      </c>
      <c r="I21" s="63">
        <v>0</v>
      </c>
      <c r="J21" s="62">
        <v>0</v>
      </c>
      <c r="K21" s="38" t="str">
        <f t="shared" si="0"/>
        <v>0</v>
      </c>
      <c r="L21" s="20">
        <f t="shared" si="1"/>
        <v>0</v>
      </c>
      <c r="M21" s="47">
        <f t="shared" si="16"/>
        <v>0</v>
      </c>
      <c r="N21" s="62">
        <v>0</v>
      </c>
      <c r="O21" s="67">
        <v>0</v>
      </c>
      <c r="P21" s="38" t="str">
        <f t="shared" si="2"/>
        <v>0</v>
      </c>
      <c r="Q21" s="20">
        <f t="shared" si="3"/>
        <v>0</v>
      </c>
      <c r="R21" s="20">
        <f t="shared" si="4"/>
        <v>0</v>
      </c>
      <c r="S21" s="20" t="str">
        <f t="shared" si="5"/>
        <v>0</v>
      </c>
      <c r="T21" s="20">
        <f t="shared" si="6"/>
        <v>0</v>
      </c>
      <c r="U21" s="20">
        <f t="shared" si="7"/>
        <v>0</v>
      </c>
      <c r="V21" s="20" t="str">
        <f t="shared" si="8"/>
        <v>0</v>
      </c>
      <c r="W21" s="20" t="str">
        <f t="shared" si="9"/>
        <v>0</v>
      </c>
      <c r="X21" s="20" t="str">
        <f t="shared" si="10"/>
        <v>0</v>
      </c>
      <c r="Y21" s="20" t="str">
        <f t="shared" si="11"/>
        <v>0</v>
      </c>
      <c r="Z21" s="20">
        <f t="shared" si="12"/>
        <v>0</v>
      </c>
      <c r="AA21" s="20">
        <f t="shared" si="13"/>
        <v>0</v>
      </c>
      <c r="AB21" s="20">
        <f t="shared" si="14"/>
        <v>0</v>
      </c>
      <c r="AD21" s="319"/>
      <c r="AE21" s="319"/>
      <c r="AF21" s="319"/>
      <c r="AG21" s="319"/>
      <c r="AH21" s="319"/>
      <c r="AI21" s="319"/>
    </row>
    <row r="22" spans="1:35" ht="14.45" customHeight="1">
      <c r="A22" s="51">
        <v>45033</v>
      </c>
      <c r="B22" s="57" t="s">
        <v>10</v>
      </c>
      <c r="C22" s="55">
        <v>1</v>
      </c>
      <c r="D22" s="56" t="s">
        <v>93</v>
      </c>
      <c r="E22" s="9">
        <f>'ups blank page 9,11---   '!Q21</f>
        <v>0</v>
      </c>
      <c r="F22" s="9">
        <f>'ups blank page 9,11---   '!R20</f>
        <v>0</v>
      </c>
      <c r="G22" s="36">
        <f>'ups blank page 9,11---   '!S21</f>
        <v>0</v>
      </c>
      <c r="H22" s="40">
        <f t="shared" si="15"/>
        <v>0</v>
      </c>
      <c r="I22" s="63">
        <v>0</v>
      </c>
      <c r="J22" s="62">
        <v>0</v>
      </c>
      <c r="K22" s="38">
        <f t="shared" si="0"/>
        <v>0</v>
      </c>
      <c r="L22" s="20">
        <f t="shared" si="1"/>
        <v>0</v>
      </c>
      <c r="M22" s="47">
        <f t="shared" si="16"/>
        <v>0</v>
      </c>
      <c r="N22" s="62">
        <v>0</v>
      </c>
      <c r="O22" s="67">
        <v>0</v>
      </c>
      <c r="P22" s="38" t="str">
        <f t="shared" si="2"/>
        <v>0</v>
      </c>
      <c r="Q22" s="20">
        <f t="shared" si="3"/>
        <v>0</v>
      </c>
      <c r="R22" s="20">
        <f t="shared" si="4"/>
        <v>0</v>
      </c>
      <c r="S22" s="20">
        <f t="shared" si="5"/>
        <v>0</v>
      </c>
      <c r="T22" s="20">
        <f t="shared" si="6"/>
        <v>0</v>
      </c>
      <c r="U22" s="20">
        <f t="shared" si="7"/>
        <v>0</v>
      </c>
      <c r="V22" s="20" t="str">
        <f t="shared" si="8"/>
        <v>0</v>
      </c>
      <c r="W22" s="20" t="str">
        <f t="shared" si="9"/>
        <v>0</v>
      </c>
      <c r="X22" s="20">
        <f t="shared" si="10"/>
        <v>0</v>
      </c>
      <c r="Y22" s="20">
        <f t="shared" si="11"/>
        <v>0</v>
      </c>
      <c r="Z22" s="20">
        <f t="shared" si="12"/>
        <v>0</v>
      </c>
      <c r="AA22" s="20">
        <f t="shared" si="13"/>
        <v>0</v>
      </c>
      <c r="AB22" s="20">
        <f t="shared" si="14"/>
        <v>0</v>
      </c>
      <c r="AD22" s="319"/>
      <c r="AE22" s="319"/>
      <c r="AF22" s="319"/>
      <c r="AG22" s="319"/>
      <c r="AH22" s="319"/>
      <c r="AI22" s="319"/>
    </row>
    <row r="23" spans="1:35" ht="14.45" customHeight="1">
      <c r="A23" s="51">
        <v>45034</v>
      </c>
      <c r="B23" s="57" t="s">
        <v>11</v>
      </c>
      <c r="C23" s="55">
        <v>2</v>
      </c>
      <c r="D23" s="56" t="s">
        <v>94</v>
      </c>
      <c r="E23" s="9">
        <f>'ups blank page 9,11---   '!Q22</f>
        <v>0</v>
      </c>
      <c r="F23" s="9">
        <f>'ups blank page 9,11---   '!R21</f>
        <v>0</v>
      </c>
      <c r="G23" s="36">
        <f>'ups blank page 9,11---   '!S22</f>
        <v>0</v>
      </c>
      <c r="H23" s="40">
        <f t="shared" si="15"/>
        <v>0</v>
      </c>
      <c r="I23" s="63">
        <v>0</v>
      </c>
      <c r="J23" s="62">
        <v>0</v>
      </c>
      <c r="K23" s="38" t="str">
        <f t="shared" si="0"/>
        <v>0</v>
      </c>
      <c r="L23" s="20">
        <f t="shared" si="1"/>
        <v>0</v>
      </c>
      <c r="M23" s="47">
        <f t="shared" si="16"/>
        <v>0</v>
      </c>
      <c r="N23" s="62">
        <v>0</v>
      </c>
      <c r="O23" s="67">
        <v>0</v>
      </c>
      <c r="P23" s="38">
        <f t="shared" si="2"/>
        <v>0</v>
      </c>
      <c r="Q23" s="20">
        <f t="shared" si="3"/>
        <v>0</v>
      </c>
      <c r="R23" s="20">
        <f t="shared" si="4"/>
        <v>0</v>
      </c>
      <c r="S23" s="20" t="str">
        <f t="shared" si="5"/>
        <v>0</v>
      </c>
      <c r="T23" s="20">
        <f t="shared" si="6"/>
        <v>0</v>
      </c>
      <c r="U23" s="20">
        <f t="shared" si="7"/>
        <v>0</v>
      </c>
      <c r="V23" s="20">
        <f t="shared" si="8"/>
        <v>0</v>
      </c>
      <c r="W23" s="20">
        <f t="shared" si="9"/>
        <v>0</v>
      </c>
      <c r="X23" s="20" t="str">
        <f t="shared" si="10"/>
        <v>0</v>
      </c>
      <c r="Y23" s="20" t="str">
        <f t="shared" si="11"/>
        <v>0</v>
      </c>
      <c r="Z23" s="20">
        <f t="shared" si="12"/>
        <v>0</v>
      </c>
      <c r="AA23" s="20">
        <f t="shared" si="13"/>
        <v>0</v>
      </c>
      <c r="AB23" s="20">
        <f t="shared" si="14"/>
        <v>0</v>
      </c>
      <c r="AD23" s="319"/>
      <c r="AE23" s="319"/>
      <c r="AF23" s="319"/>
      <c r="AG23" s="319"/>
      <c r="AH23" s="319"/>
      <c r="AI23" s="319"/>
    </row>
    <row r="24" spans="1:35" ht="14.45" customHeight="1">
      <c r="A24" s="51">
        <v>45035</v>
      </c>
      <c r="B24" s="57" t="s">
        <v>12</v>
      </c>
      <c r="C24" s="55">
        <v>3</v>
      </c>
      <c r="D24" s="56" t="s">
        <v>95</v>
      </c>
      <c r="E24" s="9">
        <f>'ups blank page 9,11---   '!Q23</f>
        <v>0</v>
      </c>
      <c r="F24" s="9">
        <f>'ups blank page 9,11---   '!R22</f>
        <v>0</v>
      </c>
      <c r="G24" s="36">
        <f>'ups blank page 9,11---   '!S23</f>
        <v>0</v>
      </c>
      <c r="H24" s="40">
        <f t="shared" si="15"/>
        <v>0</v>
      </c>
      <c r="I24" s="63">
        <v>0</v>
      </c>
      <c r="J24" s="62">
        <v>0</v>
      </c>
      <c r="K24" s="38">
        <f t="shared" si="0"/>
        <v>0</v>
      </c>
      <c r="L24" s="20">
        <f t="shared" si="1"/>
        <v>0</v>
      </c>
      <c r="M24" s="47">
        <f t="shared" si="16"/>
        <v>0</v>
      </c>
      <c r="N24" s="62">
        <v>0</v>
      </c>
      <c r="O24" s="67">
        <v>0</v>
      </c>
      <c r="P24" s="38" t="str">
        <f t="shared" si="2"/>
        <v>0</v>
      </c>
      <c r="Q24" s="20">
        <f t="shared" si="3"/>
        <v>0</v>
      </c>
      <c r="R24" s="20">
        <f t="shared" si="4"/>
        <v>0</v>
      </c>
      <c r="S24" s="20">
        <f t="shared" si="5"/>
        <v>0</v>
      </c>
      <c r="T24" s="20">
        <f t="shared" si="6"/>
        <v>0</v>
      </c>
      <c r="U24" s="20">
        <f t="shared" si="7"/>
        <v>0</v>
      </c>
      <c r="V24" s="20">
        <f t="shared" si="8"/>
        <v>0</v>
      </c>
      <c r="W24" s="20">
        <f t="shared" si="9"/>
        <v>0</v>
      </c>
      <c r="X24" s="20" t="str">
        <f t="shared" si="10"/>
        <v>0</v>
      </c>
      <c r="Y24" s="20" t="str">
        <f t="shared" si="11"/>
        <v>0</v>
      </c>
      <c r="Z24" s="20">
        <f t="shared" si="12"/>
        <v>0</v>
      </c>
      <c r="AA24" s="20">
        <f t="shared" si="13"/>
        <v>0</v>
      </c>
      <c r="AB24" s="20">
        <f t="shared" si="14"/>
        <v>0</v>
      </c>
      <c r="AD24" s="319"/>
      <c r="AE24" s="319"/>
      <c r="AF24" s="319"/>
      <c r="AG24" s="319"/>
      <c r="AH24" s="319"/>
      <c r="AI24" s="319"/>
    </row>
    <row r="25" spans="1:35" ht="14.45" customHeight="1">
      <c r="A25" s="51">
        <v>45036</v>
      </c>
      <c r="B25" s="57" t="s">
        <v>13</v>
      </c>
      <c r="C25" s="55">
        <v>4</v>
      </c>
      <c r="D25" s="56" t="s">
        <v>96</v>
      </c>
      <c r="E25" s="9">
        <f>'ups blank page 9,11---   '!Q24</f>
        <v>0</v>
      </c>
      <c r="F25" s="9">
        <f>'ups blank page 9,11---   '!R23</f>
        <v>0</v>
      </c>
      <c r="G25" s="36">
        <f>'ups blank page 9,11---   '!S24</f>
        <v>0</v>
      </c>
      <c r="H25" s="40">
        <f t="shared" si="15"/>
        <v>0</v>
      </c>
      <c r="I25" s="63">
        <v>0</v>
      </c>
      <c r="J25" s="62">
        <v>0</v>
      </c>
      <c r="K25" s="38" t="str">
        <f t="shared" si="0"/>
        <v>0</v>
      </c>
      <c r="L25" s="20">
        <f t="shared" si="1"/>
        <v>0</v>
      </c>
      <c r="M25" s="47">
        <f t="shared" si="16"/>
        <v>0</v>
      </c>
      <c r="N25" s="62">
        <v>0</v>
      </c>
      <c r="O25" s="67">
        <v>0</v>
      </c>
      <c r="P25" s="38">
        <f t="shared" si="2"/>
        <v>0</v>
      </c>
      <c r="Q25" s="20">
        <f t="shared" si="3"/>
        <v>0</v>
      </c>
      <c r="R25" s="20">
        <f t="shared" si="4"/>
        <v>0</v>
      </c>
      <c r="S25" s="20" t="str">
        <f t="shared" si="5"/>
        <v>0</v>
      </c>
      <c r="T25" s="20">
        <f t="shared" si="6"/>
        <v>0</v>
      </c>
      <c r="U25" s="20">
        <f t="shared" si="7"/>
        <v>0</v>
      </c>
      <c r="V25" s="20" t="str">
        <f t="shared" si="8"/>
        <v>0</v>
      </c>
      <c r="W25" s="20" t="str">
        <f t="shared" si="9"/>
        <v>0</v>
      </c>
      <c r="X25" s="20">
        <f t="shared" si="10"/>
        <v>0</v>
      </c>
      <c r="Y25" s="20">
        <f t="shared" si="11"/>
        <v>0</v>
      </c>
      <c r="Z25" s="20">
        <f t="shared" si="12"/>
        <v>0</v>
      </c>
      <c r="AA25" s="20">
        <f t="shared" si="13"/>
        <v>0</v>
      </c>
      <c r="AB25" s="20">
        <f t="shared" si="14"/>
        <v>0</v>
      </c>
      <c r="AD25" s="320" t="s">
        <v>117</v>
      </c>
      <c r="AE25" s="320"/>
      <c r="AF25" s="320"/>
      <c r="AG25" s="320"/>
      <c r="AH25" s="320"/>
      <c r="AI25" s="320"/>
    </row>
    <row r="26" spans="1:35" ht="14.45" customHeight="1">
      <c r="A26" s="51">
        <v>45037</v>
      </c>
      <c r="B26" s="57" t="s">
        <v>14</v>
      </c>
      <c r="C26" s="55">
        <v>5</v>
      </c>
      <c r="D26" s="56" t="s">
        <v>97</v>
      </c>
      <c r="E26" s="9">
        <f>'ups blank page 9,11---   '!Q25</f>
        <v>0</v>
      </c>
      <c r="F26" s="9">
        <f>'ups blank page 9,11---   '!R24</f>
        <v>0</v>
      </c>
      <c r="G26" s="36">
        <f>'ups blank page 9,11---   '!S25</f>
        <v>0</v>
      </c>
      <c r="H26" s="40">
        <f t="shared" si="15"/>
        <v>0</v>
      </c>
      <c r="I26" s="63">
        <v>0</v>
      </c>
      <c r="J26" s="62">
        <v>0</v>
      </c>
      <c r="K26" s="38">
        <f t="shared" si="0"/>
        <v>0</v>
      </c>
      <c r="L26" s="20">
        <f t="shared" si="1"/>
        <v>0</v>
      </c>
      <c r="M26" s="47">
        <f t="shared" si="16"/>
        <v>0</v>
      </c>
      <c r="N26" s="62">
        <v>0</v>
      </c>
      <c r="O26" s="67">
        <v>0</v>
      </c>
      <c r="P26" s="38" t="str">
        <f t="shared" si="2"/>
        <v>0</v>
      </c>
      <c r="Q26" s="20">
        <f t="shared" si="3"/>
        <v>0</v>
      </c>
      <c r="R26" s="20">
        <f t="shared" si="4"/>
        <v>0</v>
      </c>
      <c r="S26" s="20">
        <f t="shared" si="5"/>
        <v>0</v>
      </c>
      <c r="T26" s="20">
        <f t="shared" si="6"/>
        <v>0</v>
      </c>
      <c r="U26" s="20">
        <f t="shared" si="7"/>
        <v>0</v>
      </c>
      <c r="V26" s="20">
        <f t="shared" si="8"/>
        <v>0</v>
      </c>
      <c r="W26" s="20">
        <f t="shared" si="9"/>
        <v>0</v>
      </c>
      <c r="X26" s="20" t="str">
        <f t="shared" si="10"/>
        <v>0</v>
      </c>
      <c r="Y26" s="20" t="str">
        <f t="shared" si="11"/>
        <v>0</v>
      </c>
      <c r="Z26" s="20">
        <f t="shared" si="12"/>
        <v>0</v>
      </c>
      <c r="AA26" s="20">
        <f t="shared" si="13"/>
        <v>0</v>
      </c>
      <c r="AB26" s="20">
        <f t="shared" si="14"/>
        <v>0</v>
      </c>
      <c r="AD26" s="320"/>
      <c r="AE26" s="320"/>
      <c r="AF26" s="320"/>
      <c r="AG26" s="320"/>
      <c r="AH26" s="320"/>
      <c r="AI26" s="320"/>
    </row>
    <row r="27" spans="1:35" ht="14.45" customHeight="1">
      <c r="A27" s="51">
        <v>45038</v>
      </c>
      <c r="B27" s="57" t="s">
        <v>15</v>
      </c>
      <c r="C27" s="55">
        <v>6</v>
      </c>
      <c r="D27" s="56" t="s">
        <v>92</v>
      </c>
      <c r="E27" s="9">
        <f>'ups blank page 9,11---   '!Q26</f>
        <v>0</v>
      </c>
      <c r="F27" s="9">
        <f>'ups blank page 9,11---   '!R25</f>
        <v>0</v>
      </c>
      <c r="G27" s="36">
        <f>'ups blank page 9,11---   '!S26</f>
        <v>0</v>
      </c>
      <c r="H27" s="40">
        <f t="shared" si="15"/>
        <v>0</v>
      </c>
      <c r="I27" s="63">
        <v>0</v>
      </c>
      <c r="J27" s="62">
        <v>0</v>
      </c>
      <c r="K27" s="38">
        <f t="shared" si="0"/>
        <v>0</v>
      </c>
      <c r="L27" s="20">
        <f t="shared" si="1"/>
        <v>0</v>
      </c>
      <c r="M27" s="47">
        <f t="shared" si="16"/>
        <v>0</v>
      </c>
      <c r="N27" s="62">
        <v>0</v>
      </c>
      <c r="O27" s="67">
        <v>0</v>
      </c>
      <c r="P27" s="38" t="str">
        <f t="shared" si="2"/>
        <v>0</v>
      </c>
      <c r="Q27" s="20">
        <f t="shared" si="3"/>
        <v>0</v>
      </c>
      <c r="R27" s="20">
        <f t="shared" si="4"/>
        <v>0</v>
      </c>
      <c r="S27" s="20">
        <f t="shared" si="5"/>
        <v>0</v>
      </c>
      <c r="T27" s="20">
        <f t="shared" si="6"/>
        <v>0</v>
      </c>
      <c r="U27" s="20">
        <f t="shared" si="7"/>
        <v>0</v>
      </c>
      <c r="V27" s="20" t="str">
        <f t="shared" si="8"/>
        <v>0</v>
      </c>
      <c r="W27" s="20" t="str">
        <f t="shared" si="9"/>
        <v>0</v>
      </c>
      <c r="X27" s="20">
        <f t="shared" si="10"/>
        <v>0</v>
      </c>
      <c r="Y27" s="20">
        <f t="shared" si="11"/>
        <v>0</v>
      </c>
      <c r="Z27" s="20">
        <f t="shared" si="12"/>
        <v>0</v>
      </c>
      <c r="AA27" s="20">
        <f t="shared" si="13"/>
        <v>0</v>
      </c>
      <c r="AB27" s="20">
        <f t="shared" si="14"/>
        <v>0</v>
      </c>
      <c r="AD27" s="320"/>
      <c r="AE27" s="320"/>
      <c r="AF27" s="320"/>
      <c r="AG27" s="320"/>
      <c r="AH27" s="320"/>
      <c r="AI27" s="320"/>
    </row>
    <row r="28" spans="1:35" ht="14.45" customHeight="1">
      <c r="A28" s="51">
        <v>45039</v>
      </c>
      <c r="B28" s="57" t="s">
        <v>71</v>
      </c>
      <c r="C28" s="55">
        <v>7</v>
      </c>
      <c r="D28" s="56" t="s">
        <v>98</v>
      </c>
      <c r="E28" s="9">
        <f>'ups blank page 9,11---   '!Q27</f>
        <v>0</v>
      </c>
      <c r="F28" s="9">
        <f>'ups blank page 9,11---   '!R26</f>
        <v>0</v>
      </c>
      <c r="G28" s="36">
        <f>'ups blank page 9,11---   '!S27</f>
        <v>0</v>
      </c>
      <c r="H28" s="40">
        <f t="shared" si="15"/>
        <v>0</v>
      </c>
      <c r="I28" s="63">
        <v>0</v>
      </c>
      <c r="J28" s="62">
        <v>0</v>
      </c>
      <c r="K28" s="38" t="str">
        <f t="shared" si="0"/>
        <v>0</v>
      </c>
      <c r="L28" s="20">
        <f t="shared" si="1"/>
        <v>0</v>
      </c>
      <c r="M28" s="47">
        <f t="shared" si="16"/>
        <v>0</v>
      </c>
      <c r="N28" s="62">
        <v>0</v>
      </c>
      <c r="O28" s="67">
        <v>0</v>
      </c>
      <c r="P28" s="38" t="str">
        <f t="shared" si="2"/>
        <v>0</v>
      </c>
      <c r="Q28" s="20">
        <f t="shared" si="3"/>
        <v>0</v>
      </c>
      <c r="R28" s="20">
        <f t="shared" si="4"/>
        <v>0</v>
      </c>
      <c r="S28" s="20" t="str">
        <f t="shared" si="5"/>
        <v>0</v>
      </c>
      <c r="T28" s="20">
        <f t="shared" si="6"/>
        <v>0</v>
      </c>
      <c r="U28" s="20">
        <f t="shared" si="7"/>
        <v>0</v>
      </c>
      <c r="V28" s="20" t="str">
        <f t="shared" si="8"/>
        <v>0</v>
      </c>
      <c r="W28" s="20" t="str">
        <f t="shared" si="9"/>
        <v>0</v>
      </c>
      <c r="X28" s="20" t="str">
        <f t="shared" si="10"/>
        <v>0</v>
      </c>
      <c r="Y28" s="20" t="str">
        <f t="shared" si="11"/>
        <v>0</v>
      </c>
      <c r="Z28" s="20">
        <f t="shared" si="12"/>
        <v>0</v>
      </c>
      <c r="AA28" s="20">
        <f t="shared" si="13"/>
        <v>0</v>
      </c>
      <c r="AB28" s="20">
        <f t="shared" si="14"/>
        <v>0</v>
      </c>
      <c r="AD28" s="320"/>
      <c r="AE28" s="320"/>
      <c r="AF28" s="320"/>
      <c r="AG28" s="320"/>
      <c r="AH28" s="320"/>
      <c r="AI28" s="320"/>
    </row>
    <row r="29" spans="1:35" ht="14.45" customHeight="1">
      <c r="A29" s="51">
        <v>45040</v>
      </c>
      <c r="B29" s="57" t="s">
        <v>10</v>
      </c>
      <c r="C29" s="55">
        <v>1</v>
      </c>
      <c r="D29" s="56" t="s">
        <v>93</v>
      </c>
      <c r="E29" s="9">
        <f>'ups blank page 9,11---   '!Q28</f>
        <v>0</v>
      </c>
      <c r="F29" s="9">
        <f>'ups blank page 9,11---   '!R27</f>
        <v>0</v>
      </c>
      <c r="G29" s="36">
        <f>'ups blank page 9,11---   '!S28</f>
        <v>0</v>
      </c>
      <c r="H29" s="40">
        <f t="shared" si="15"/>
        <v>0</v>
      </c>
      <c r="I29" s="63">
        <v>0</v>
      </c>
      <c r="J29" s="62">
        <v>0</v>
      </c>
      <c r="K29" s="38">
        <f t="shared" si="0"/>
        <v>0</v>
      </c>
      <c r="L29" s="20">
        <f t="shared" si="1"/>
        <v>0</v>
      </c>
      <c r="M29" s="47">
        <f t="shared" si="16"/>
        <v>0</v>
      </c>
      <c r="N29" s="62">
        <v>0</v>
      </c>
      <c r="O29" s="67">
        <v>0</v>
      </c>
      <c r="P29" s="38" t="str">
        <f t="shared" si="2"/>
        <v>0</v>
      </c>
      <c r="Q29" s="20">
        <f t="shared" si="3"/>
        <v>0</v>
      </c>
      <c r="R29" s="20">
        <f t="shared" si="4"/>
        <v>0</v>
      </c>
      <c r="S29" s="20">
        <f t="shared" si="5"/>
        <v>0</v>
      </c>
      <c r="T29" s="20">
        <f t="shared" si="6"/>
        <v>0</v>
      </c>
      <c r="U29" s="20">
        <f t="shared" si="7"/>
        <v>0</v>
      </c>
      <c r="V29" s="20" t="str">
        <f t="shared" si="8"/>
        <v>0</v>
      </c>
      <c r="W29" s="20" t="str">
        <f t="shared" si="9"/>
        <v>0</v>
      </c>
      <c r="X29" s="20">
        <f t="shared" si="10"/>
        <v>0</v>
      </c>
      <c r="Y29" s="20">
        <f t="shared" si="11"/>
        <v>0</v>
      </c>
      <c r="Z29" s="20">
        <f t="shared" si="12"/>
        <v>0</v>
      </c>
      <c r="AA29" s="20">
        <f t="shared" si="13"/>
        <v>0</v>
      </c>
      <c r="AB29" s="20">
        <f t="shared" si="14"/>
        <v>0</v>
      </c>
      <c r="AD29" s="320"/>
      <c r="AE29" s="320"/>
      <c r="AF29" s="320"/>
      <c r="AG29" s="320"/>
      <c r="AH29" s="320"/>
      <c r="AI29" s="320"/>
    </row>
    <row r="30" spans="1:35" ht="14.45" customHeight="1">
      <c r="A30" s="51">
        <v>45041</v>
      </c>
      <c r="B30" s="57" t="s">
        <v>11</v>
      </c>
      <c r="C30" s="55">
        <v>2</v>
      </c>
      <c r="D30" s="56" t="s">
        <v>94</v>
      </c>
      <c r="E30" s="9">
        <f>'ups blank page 9,11---   '!Q29</f>
        <v>0</v>
      </c>
      <c r="F30" s="9">
        <f>'ups blank page 9,11---   '!R28</f>
        <v>0</v>
      </c>
      <c r="G30" s="36">
        <f>'ups blank page 9,11---   '!S29</f>
        <v>0</v>
      </c>
      <c r="H30" s="40">
        <f t="shared" si="15"/>
        <v>0</v>
      </c>
      <c r="I30" s="63">
        <v>0</v>
      </c>
      <c r="J30" s="62">
        <v>0</v>
      </c>
      <c r="K30" s="38" t="str">
        <f t="shared" si="0"/>
        <v>0</v>
      </c>
      <c r="L30" s="20">
        <f t="shared" si="1"/>
        <v>0</v>
      </c>
      <c r="M30" s="47">
        <f t="shared" si="16"/>
        <v>0</v>
      </c>
      <c r="N30" s="62">
        <v>0</v>
      </c>
      <c r="O30" s="67">
        <v>0</v>
      </c>
      <c r="P30" s="38">
        <f t="shared" si="2"/>
        <v>0</v>
      </c>
      <c r="Q30" s="20">
        <f t="shared" si="3"/>
        <v>0</v>
      </c>
      <c r="R30" s="20">
        <f t="shared" si="4"/>
        <v>0</v>
      </c>
      <c r="S30" s="20" t="str">
        <f t="shared" si="5"/>
        <v>0</v>
      </c>
      <c r="T30" s="20">
        <f t="shared" si="6"/>
        <v>0</v>
      </c>
      <c r="U30" s="20">
        <f t="shared" si="7"/>
        <v>0</v>
      </c>
      <c r="V30" s="20">
        <f t="shared" si="8"/>
        <v>0</v>
      </c>
      <c r="W30" s="20">
        <f t="shared" si="9"/>
        <v>0</v>
      </c>
      <c r="X30" s="20" t="str">
        <f t="shared" si="10"/>
        <v>0</v>
      </c>
      <c r="Y30" s="20" t="str">
        <f t="shared" si="11"/>
        <v>0</v>
      </c>
      <c r="Z30" s="20">
        <f t="shared" si="12"/>
        <v>0</v>
      </c>
      <c r="AA30" s="20">
        <f t="shared" si="13"/>
        <v>0</v>
      </c>
      <c r="AB30" s="20">
        <f t="shared" si="14"/>
        <v>0</v>
      </c>
      <c r="AD30" s="340" t="s">
        <v>118</v>
      </c>
      <c r="AE30" s="340"/>
      <c r="AF30" s="340"/>
      <c r="AG30" s="340"/>
      <c r="AH30" s="340"/>
      <c r="AI30" s="340"/>
    </row>
    <row r="31" spans="1:35" ht="14.45" customHeight="1">
      <c r="A31" s="51">
        <v>45042</v>
      </c>
      <c r="B31" s="57" t="s">
        <v>12</v>
      </c>
      <c r="C31" s="55">
        <v>3</v>
      </c>
      <c r="D31" s="56" t="s">
        <v>95</v>
      </c>
      <c r="E31" s="9">
        <f>'ups blank page 9,11---   '!Q30</f>
        <v>0</v>
      </c>
      <c r="F31" s="9">
        <f>'ups blank page 9,11---   '!R29</f>
        <v>0</v>
      </c>
      <c r="G31" s="36">
        <f>'ups blank page 9,11---   '!S30</f>
        <v>0</v>
      </c>
      <c r="H31" s="40">
        <f t="shared" si="15"/>
        <v>0</v>
      </c>
      <c r="I31" s="63">
        <v>0</v>
      </c>
      <c r="J31" s="62">
        <v>0</v>
      </c>
      <c r="K31" s="38">
        <f t="shared" si="0"/>
        <v>0</v>
      </c>
      <c r="L31" s="20">
        <f t="shared" si="1"/>
        <v>0</v>
      </c>
      <c r="M31" s="47">
        <f t="shared" si="16"/>
        <v>0</v>
      </c>
      <c r="N31" s="62">
        <v>0</v>
      </c>
      <c r="O31" s="67">
        <v>0</v>
      </c>
      <c r="P31" s="38" t="str">
        <f t="shared" si="2"/>
        <v>0</v>
      </c>
      <c r="Q31" s="20">
        <f t="shared" si="3"/>
        <v>0</v>
      </c>
      <c r="R31" s="20">
        <f t="shared" si="4"/>
        <v>0</v>
      </c>
      <c r="S31" s="20">
        <f t="shared" si="5"/>
        <v>0</v>
      </c>
      <c r="T31" s="20">
        <f t="shared" si="6"/>
        <v>0</v>
      </c>
      <c r="U31" s="20">
        <f t="shared" si="7"/>
        <v>0</v>
      </c>
      <c r="V31" s="20">
        <f t="shared" si="8"/>
        <v>0</v>
      </c>
      <c r="W31" s="20">
        <f t="shared" si="9"/>
        <v>0</v>
      </c>
      <c r="X31" s="20" t="str">
        <f t="shared" si="10"/>
        <v>0</v>
      </c>
      <c r="Y31" s="20" t="str">
        <f t="shared" si="11"/>
        <v>0</v>
      </c>
      <c r="Z31" s="20">
        <f t="shared" si="12"/>
        <v>0</v>
      </c>
      <c r="AA31" s="20">
        <f t="shared" si="13"/>
        <v>0</v>
      </c>
      <c r="AB31" s="20">
        <f t="shared" si="14"/>
        <v>0</v>
      </c>
      <c r="AD31" s="340"/>
      <c r="AE31" s="340"/>
      <c r="AF31" s="340"/>
      <c r="AG31" s="340"/>
      <c r="AH31" s="340"/>
      <c r="AI31" s="340"/>
    </row>
    <row r="32" spans="1:35" ht="14.45" customHeight="1">
      <c r="A32" s="51">
        <v>45043</v>
      </c>
      <c r="B32" s="57" t="s">
        <v>13</v>
      </c>
      <c r="C32" s="55">
        <v>4</v>
      </c>
      <c r="D32" s="56" t="s">
        <v>96</v>
      </c>
      <c r="E32" s="9">
        <f>'ups blank page 9,11---   '!Q31</f>
        <v>0</v>
      </c>
      <c r="F32" s="9">
        <f>'ups blank page 9,11---   '!R30</f>
        <v>0</v>
      </c>
      <c r="G32" s="36">
        <f>'ups blank page 9,11---   '!S31</f>
        <v>0</v>
      </c>
      <c r="H32" s="40">
        <f t="shared" si="15"/>
        <v>0</v>
      </c>
      <c r="I32" s="63">
        <v>0</v>
      </c>
      <c r="J32" s="62">
        <v>0</v>
      </c>
      <c r="K32" s="38" t="str">
        <f t="shared" si="0"/>
        <v>0</v>
      </c>
      <c r="L32" s="20">
        <f t="shared" si="1"/>
        <v>0</v>
      </c>
      <c r="M32" s="47">
        <f t="shared" si="16"/>
        <v>0</v>
      </c>
      <c r="N32" s="62">
        <v>0</v>
      </c>
      <c r="O32" s="67">
        <v>0</v>
      </c>
      <c r="P32" s="38">
        <f t="shared" si="2"/>
        <v>0</v>
      </c>
      <c r="Q32" s="20">
        <f t="shared" si="3"/>
        <v>0</v>
      </c>
      <c r="R32" s="20">
        <f t="shared" si="4"/>
        <v>0</v>
      </c>
      <c r="S32" s="20" t="str">
        <f t="shared" si="5"/>
        <v>0</v>
      </c>
      <c r="T32" s="20">
        <f t="shared" si="6"/>
        <v>0</v>
      </c>
      <c r="U32" s="20">
        <f t="shared" si="7"/>
        <v>0</v>
      </c>
      <c r="V32" s="20" t="str">
        <f t="shared" si="8"/>
        <v>0</v>
      </c>
      <c r="W32" s="20" t="str">
        <f t="shared" si="9"/>
        <v>0</v>
      </c>
      <c r="X32" s="20">
        <f t="shared" si="10"/>
        <v>0</v>
      </c>
      <c r="Y32" s="20">
        <f t="shared" si="11"/>
        <v>0</v>
      </c>
      <c r="Z32" s="20">
        <f t="shared" si="12"/>
        <v>0</v>
      </c>
      <c r="AA32" s="20">
        <f t="shared" si="13"/>
        <v>0</v>
      </c>
      <c r="AB32" s="20">
        <f t="shared" si="14"/>
        <v>0</v>
      </c>
      <c r="AD32" s="340"/>
      <c r="AE32" s="340"/>
      <c r="AF32" s="340"/>
      <c r="AG32" s="340"/>
      <c r="AH32" s="340"/>
      <c r="AI32" s="340"/>
    </row>
    <row r="33" spans="1:35" ht="14.45" customHeight="1">
      <c r="A33" s="51">
        <v>45044</v>
      </c>
      <c r="B33" s="57" t="s">
        <v>14</v>
      </c>
      <c r="C33" s="55">
        <v>5</v>
      </c>
      <c r="D33" s="56" t="s">
        <v>97</v>
      </c>
      <c r="E33" s="9">
        <f>'ups blank page 9,11---   '!Q32</f>
        <v>0</v>
      </c>
      <c r="F33" s="9">
        <f>'ups blank page 9,11---   '!R31</f>
        <v>0</v>
      </c>
      <c r="G33" s="36">
        <f>'ups blank page 9,11---   '!S32</f>
        <v>0</v>
      </c>
      <c r="H33" s="40">
        <f t="shared" si="15"/>
        <v>0</v>
      </c>
      <c r="I33" s="63">
        <v>0</v>
      </c>
      <c r="J33" s="62">
        <v>0</v>
      </c>
      <c r="K33" s="38">
        <f t="shared" si="0"/>
        <v>0</v>
      </c>
      <c r="L33" s="20">
        <f t="shared" si="1"/>
        <v>0</v>
      </c>
      <c r="M33" s="47">
        <f t="shared" si="16"/>
        <v>0</v>
      </c>
      <c r="N33" s="62">
        <v>0</v>
      </c>
      <c r="O33" s="67">
        <v>0</v>
      </c>
      <c r="P33" s="38" t="str">
        <f t="shared" si="2"/>
        <v>0</v>
      </c>
      <c r="Q33" s="20">
        <f t="shared" si="3"/>
        <v>0</v>
      </c>
      <c r="R33" s="20">
        <f t="shared" si="4"/>
        <v>0</v>
      </c>
      <c r="S33" s="20">
        <f t="shared" si="5"/>
        <v>0</v>
      </c>
      <c r="T33" s="20">
        <f t="shared" si="6"/>
        <v>0</v>
      </c>
      <c r="U33" s="20">
        <f t="shared" si="7"/>
        <v>0</v>
      </c>
      <c r="V33" s="20">
        <f t="shared" si="8"/>
        <v>0</v>
      </c>
      <c r="W33" s="20">
        <f t="shared" si="9"/>
        <v>0</v>
      </c>
      <c r="X33" s="20" t="str">
        <f t="shared" si="10"/>
        <v>0</v>
      </c>
      <c r="Y33" s="20" t="str">
        <f t="shared" si="11"/>
        <v>0</v>
      </c>
      <c r="Z33" s="20">
        <f t="shared" si="12"/>
        <v>0</v>
      </c>
      <c r="AA33" s="20">
        <f t="shared" si="13"/>
        <v>0</v>
      </c>
      <c r="AB33" s="20">
        <f t="shared" si="14"/>
        <v>0</v>
      </c>
      <c r="AD33" s="340"/>
      <c r="AE33" s="340"/>
      <c r="AF33" s="340"/>
      <c r="AG33" s="340"/>
      <c r="AH33" s="340"/>
      <c r="AI33" s="340"/>
    </row>
    <row r="34" spans="1:35" ht="14.45" customHeight="1">
      <c r="A34" s="51">
        <v>45045</v>
      </c>
      <c r="B34" s="57" t="s">
        <v>15</v>
      </c>
      <c r="C34" s="55">
        <v>6</v>
      </c>
      <c r="D34" s="56" t="s">
        <v>92</v>
      </c>
      <c r="E34" s="9">
        <f>'ups blank page 9,11---   '!Q33</f>
        <v>0</v>
      </c>
      <c r="F34" s="9">
        <f>'ups blank page 9,11---   '!R32</f>
        <v>0</v>
      </c>
      <c r="G34" s="36">
        <f>'ups blank page 9,11---   '!S33</f>
        <v>0</v>
      </c>
      <c r="H34" s="40">
        <f t="shared" si="15"/>
        <v>0</v>
      </c>
      <c r="I34" s="63">
        <v>0</v>
      </c>
      <c r="J34" s="62">
        <v>0</v>
      </c>
      <c r="K34" s="38">
        <f t="shared" si="0"/>
        <v>0</v>
      </c>
      <c r="L34" s="20">
        <f t="shared" si="1"/>
        <v>0</v>
      </c>
      <c r="M34" s="47">
        <f t="shared" si="16"/>
        <v>0</v>
      </c>
      <c r="N34" s="62">
        <v>0</v>
      </c>
      <c r="O34" s="67">
        <v>0</v>
      </c>
      <c r="P34" s="38" t="str">
        <f t="shared" si="2"/>
        <v>0</v>
      </c>
      <c r="Q34" s="20">
        <f t="shared" si="3"/>
        <v>0</v>
      </c>
      <c r="R34" s="20">
        <f t="shared" si="4"/>
        <v>0</v>
      </c>
      <c r="S34" s="20">
        <f t="shared" si="5"/>
        <v>0</v>
      </c>
      <c r="T34" s="20">
        <f t="shared" si="6"/>
        <v>0</v>
      </c>
      <c r="U34" s="20">
        <f t="shared" si="7"/>
        <v>0</v>
      </c>
      <c r="V34" s="20" t="str">
        <f t="shared" si="8"/>
        <v>0</v>
      </c>
      <c r="W34" s="20" t="str">
        <f t="shared" si="9"/>
        <v>0</v>
      </c>
      <c r="X34" s="20">
        <f t="shared" si="10"/>
        <v>0</v>
      </c>
      <c r="Y34" s="20">
        <f t="shared" si="11"/>
        <v>0</v>
      </c>
      <c r="Z34" s="20">
        <f t="shared" si="12"/>
        <v>0</v>
      </c>
      <c r="AA34" s="20">
        <f t="shared" si="13"/>
        <v>0</v>
      </c>
      <c r="AB34" s="20">
        <f t="shared" si="14"/>
        <v>0</v>
      </c>
      <c r="AD34" s="341" t="s">
        <v>119</v>
      </c>
      <c r="AE34" s="341"/>
      <c r="AF34" s="341"/>
      <c r="AG34" s="341"/>
      <c r="AH34" s="341"/>
      <c r="AI34" s="341"/>
    </row>
    <row r="35" spans="1:35" ht="14.45" customHeight="1">
      <c r="A35" s="51">
        <v>45046</v>
      </c>
      <c r="B35" s="57" t="s">
        <v>71</v>
      </c>
      <c r="C35" s="55">
        <v>7</v>
      </c>
      <c r="D35" s="56" t="s">
        <v>98</v>
      </c>
      <c r="E35" s="9">
        <f>'ups blank page 9,11---   '!Q34</f>
        <v>0</v>
      </c>
      <c r="F35" s="9">
        <f>'ups blank page 9,11---   '!R33</f>
        <v>0</v>
      </c>
      <c r="G35" s="36">
        <f>'ups blank page 9,11---   '!S34</f>
        <v>0</v>
      </c>
      <c r="H35" s="40">
        <f t="shared" si="15"/>
        <v>0</v>
      </c>
      <c r="I35" s="63">
        <v>0</v>
      </c>
      <c r="J35" s="62">
        <v>0</v>
      </c>
      <c r="K35" s="38" t="str">
        <f t="shared" si="0"/>
        <v>0</v>
      </c>
      <c r="L35" s="20">
        <f t="shared" si="1"/>
        <v>0</v>
      </c>
      <c r="M35" s="47">
        <f t="shared" si="16"/>
        <v>0</v>
      </c>
      <c r="N35" s="62">
        <v>0</v>
      </c>
      <c r="O35" s="67">
        <v>0</v>
      </c>
      <c r="P35" s="38" t="str">
        <f t="shared" si="2"/>
        <v>0</v>
      </c>
      <c r="Q35" s="20">
        <f t="shared" si="3"/>
        <v>0</v>
      </c>
      <c r="R35" s="20">
        <f t="shared" si="4"/>
        <v>0</v>
      </c>
      <c r="S35" s="20" t="str">
        <f t="shared" si="5"/>
        <v>0</v>
      </c>
      <c r="T35" s="20">
        <f t="shared" si="6"/>
        <v>0</v>
      </c>
      <c r="U35" s="20">
        <f t="shared" si="7"/>
        <v>0</v>
      </c>
      <c r="V35" s="20" t="str">
        <f t="shared" si="8"/>
        <v>0</v>
      </c>
      <c r="W35" s="20" t="str">
        <f t="shared" si="9"/>
        <v>0</v>
      </c>
      <c r="X35" s="20" t="str">
        <f t="shared" si="10"/>
        <v>0</v>
      </c>
      <c r="Y35" s="20" t="str">
        <f t="shared" si="11"/>
        <v>0</v>
      </c>
      <c r="Z35" s="20">
        <f t="shared" si="12"/>
        <v>0</v>
      </c>
      <c r="AA35" s="20">
        <f t="shared" si="13"/>
        <v>0</v>
      </c>
      <c r="AB35" s="20">
        <f t="shared" si="14"/>
        <v>0</v>
      </c>
      <c r="AD35" s="341"/>
      <c r="AE35" s="341"/>
      <c r="AF35" s="341"/>
      <c r="AG35" s="341"/>
      <c r="AH35" s="341"/>
      <c r="AI35" s="341"/>
    </row>
    <row r="36" spans="1:35" ht="15.75" thickBot="1">
      <c r="A36" s="51"/>
      <c r="B36" s="57"/>
      <c r="C36" s="57"/>
      <c r="D36" s="56"/>
      <c r="E36" s="9">
        <f>'ups blank page 9,11---   '!Q35</f>
        <v>0</v>
      </c>
      <c r="F36" s="9">
        <f>'ups blank page 9,11---   '!R34</f>
        <v>0</v>
      </c>
      <c r="G36" s="36">
        <f>'ups blank page 9,11---   '!S35</f>
        <v>0</v>
      </c>
      <c r="H36" s="41">
        <f t="shared" si="15"/>
        <v>0</v>
      </c>
      <c r="I36" s="63">
        <v>0</v>
      </c>
      <c r="J36" s="64">
        <v>0</v>
      </c>
      <c r="K36" s="38" t="str">
        <f t="shared" si="0"/>
        <v>0</v>
      </c>
      <c r="L36" s="20">
        <f t="shared" si="1"/>
        <v>0</v>
      </c>
      <c r="M36" s="47">
        <f t="shared" si="16"/>
        <v>0</v>
      </c>
      <c r="N36" s="64">
        <v>0</v>
      </c>
      <c r="O36" s="68">
        <v>0</v>
      </c>
      <c r="P36" s="38" t="str">
        <f t="shared" si="2"/>
        <v>0</v>
      </c>
      <c r="Q36" s="20">
        <f t="shared" si="3"/>
        <v>0</v>
      </c>
      <c r="R36" s="20">
        <f t="shared" si="4"/>
        <v>0</v>
      </c>
      <c r="S36" s="20" t="str">
        <f t="shared" si="5"/>
        <v>0</v>
      </c>
      <c r="T36" s="20">
        <f t="shared" si="6"/>
        <v>0</v>
      </c>
      <c r="U36" s="20">
        <f t="shared" si="7"/>
        <v>0</v>
      </c>
      <c r="V36" s="20" t="str">
        <f t="shared" si="8"/>
        <v>0</v>
      </c>
      <c r="W36" s="20" t="str">
        <f t="shared" si="9"/>
        <v>0</v>
      </c>
      <c r="X36" s="20" t="str">
        <f t="shared" si="10"/>
        <v>0</v>
      </c>
      <c r="Y36" s="20" t="str">
        <f t="shared" si="11"/>
        <v>0</v>
      </c>
      <c r="Z36" s="20">
        <f t="shared" si="12"/>
        <v>0</v>
      </c>
      <c r="AA36" s="20">
        <f t="shared" si="13"/>
        <v>0</v>
      </c>
      <c r="AB36" s="20">
        <f t="shared" si="14"/>
        <v>0</v>
      </c>
      <c r="AD36" s="341"/>
      <c r="AE36" s="341"/>
      <c r="AF36" s="341"/>
      <c r="AG36" s="341"/>
      <c r="AH36" s="341"/>
      <c r="AI36" s="341"/>
    </row>
    <row r="37" spans="1:35" ht="23.45" customHeight="1" thickBot="1">
      <c r="A37" s="342" t="s">
        <v>8</v>
      </c>
      <c r="B37" s="343"/>
      <c r="C37" s="343"/>
      <c r="D37" s="344"/>
      <c r="E37" s="9">
        <f>SUM(E6:E36)</f>
        <v>0</v>
      </c>
      <c r="F37" s="9">
        <f t="shared" ref="F37:G37" si="17">SUM(F6:F36)</f>
        <v>0</v>
      </c>
      <c r="G37" s="9">
        <f t="shared" si="17"/>
        <v>0</v>
      </c>
      <c r="H37" s="22" t="s">
        <v>99</v>
      </c>
      <c r="I37" s="21">
        <f>SUM(I6:I36)</f>
        <v>0</v>
      </c>
      <c r="J37" s="44">
        <f>SUM(J6:J36)</f>
        <v>0</v>
      </c>
      <c r="K37" s="23">
        <f>SUM(K6:K36)</f>
        <v>0</v>
      </c>
      <c r="L37" s="24">
        <f>H6+I37+J37-K37</f>
        <v>0</v>
      </c>
      <c r="M37" s="22" t="s">
        <v>99</v>
      </c>
      <c r="N37" s="48">
        <f>SUM(N6:N36)</f>
        <v>0</v>
      </c>
      <c r="O37" s="48">
        <f>SUM(O6:O36)</f>
        <v>0</v>
      </c>
      <c r="P37" s="9">
        <f>SUM(P6:P36)</f>
        <v>0</v>
      </c>
      <c r="Q37" s="25">
        <f>M6+N37+O37-P37</f>
        <v>0</v>
      </c>
      <c r="R37" s="9">
        <f>SUM(R6:R36)</f>
        <v>0</v>
      </c>
      <c r="S37" s="9">
        <f>SUM(S6:S36)</f>
        <v>0</v>
      </c>
      <c r="T37" s="9">
        <f t="shared" ref="T37:AB37" si="18">SUM(T6:T36)</f>
        <v>0</v>
      </c>
      <c r="U37" s="9">
        <f t="shared" si="18"/>
        <v>0</v>
      </c>
      <c r="V37" s="9">
        <f t="shared" si="18"/>
        <v>0</v>
      </c>
      <c r="W37" s="9">
        <f t="shared" si="18"/>
        <v>0</v>
      </c>
      <c r="X37" s="9">
        <f>SUM(X6:X36)</f>
        <v>0</v>
      </c>
      <c r="Y37" s="20">
        <f>SUM(Y6:Y36)</f>
        <v>0</v>
      </c>
      <c r="Z37" s="9">
        <f t="shared" si="18"/>
        <v>0</v>
      </c>
      <c r="AA37" s="9">
        <f t="shared" si="18"/>
        <v>0</v>
      </c>
      <c r="AB37" s="26">
        <f t="shared" si="18"/>
        <v>0</v>
      </c>
      <c r="AD37" s="341"/>
      <c r="AE37" s="341"/>
      <c r="AF37" s="341"/>
      <c r="AG37" s="341"/>
      <c r="AH37" s="341"/>
      <c r="AI37" s="341"/>
    </row>
    <row r="38" spans="1:35" ht="10.9" customHeight="1">
      <c r="A38" s="329" t="s">
        <v>106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9">
        <f>G37*8.17</f>
        <v>0</v>
      </c>
      <c r="AD38" s="341"/>
      <c r="AE38" s="341"/>
      <c r="AF38" s="341"/>
      <c r="AG38" s="341"/>
      <c r="AH38" s="341"/>
      <c r="AI38" s="341"/>
    </row>
    <row r="39" spans="1:35" ht="10.15" customHeight="1">
      <c r="A39" s="330" t="s">
        <v>50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283" t="s">
        <v>90</v>
      </c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D39" s="341"/>
      <c r="AE39" s="341"/>
      <c r="AF39" s="341"/>
      <c r="AG39" s="341"/>
      <c r="AH39" s="341"/>
      <c r="AI39" s="341"/>
    </row>
    <row r="40" spans="1: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35" ht="26.25" customHeight="1">
      <c r="A41" s="417" t="s">
        <v>285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</row>
    <row r="42" spans="1:35">
      <c r="A42" s="417"/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</row>
    <row r="43" spans="1:35">
      <c r="A43" s="417"/>
      <c r="B43" s="417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</row>
    <row r="44" spans="1:35" ht="15" customHeight="1">
      <c r="A44" s="321" t="s">
        <v>125</v>
      </c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</row>
    <row r="45" spans="1:35" ht="15" customHeight="1">
      <c r="A45" s="321"/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</row>
    <row r="46" spans="1:35" ht="15" customHeight="1">
      <c r="A46" s="321"/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</row>
    <row r="47" spans="1:35" ht="15" customHeight="1">
      <c r="A47" s="321"/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</row>
    <row r="48" spans="1:35" ht="15" customHeight="1">
      <c r="A48" s="321"/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</row>
    <row r="49" spans="1:28" ht="15" customHeight="1">
      <c r="A49" s="321"/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</row>
    <row r="50" spans="1:28" ht="15" customHeight="1">
      <c r="A50" s="321"/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</row>
    <row r="51" spans="1:28" ht="15" customHeight="1">
      <c r="A51" s="321"/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</row>
    <row r="52" spans="1:28" ht="15" customHeight="1">
      <c r="A52" s="321"/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</row>
    <row r="53" spans="1:28" ht="15" customHeight="1">
      <c r="A53" s="321"/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</row>
    <row r="54" spans="1:28" ht="15" customHeight="1">
      <c r="A54" s="321"/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</row>
    <row r="55" spans="1:28" ht="15" customHeight="1">
      <c r="A55" s="321"/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</row>
    <row r="56" spans="1:28" ht="15" customHeight="1">
      <c r="A56" s="321"/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</row>
    <row r="57" spans="1:28" ht="15" customHeight="1">
      <c r="A57" s="321"/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</row>
    <row r="58" spans="1:28" ht="15" customHeight="1">
      <c r="A58" s="416"/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6"/>
    </row>
    <row r="59" spans="1:28" ht="15" customHeight="1">
      <c r="A59" s="416"/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416"/>
      <c r="Y59" s="416"/>
      <c r="Z59" s="416"/>
    </row>
    <row r="60" spans="1:28" ht="15" customHeight="1">
      <c r="A60" s="416"/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</row>
    <row r="61" spans="1:28" ht="15" customHeight="1">
      <c r="A61" s="416"/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6"/>
      <c r="X61" s="416"/>
      <c r="Y61" s="416"/>
      <c r="Z61" s="416"/>
    </row>
    <row r="62" spans="1:28" ht="15" customHeight="1">
      <c r="A62" s="416"/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6"/>
      <c r="X62" s="416"/>
      <c r="Y62" s="416"/>
      <c r="Z62" s="416"/>
    </row>
    <row r="63" spans="1:28" ht="15" customHeight="1">
      <c r="A63" s="416"/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</row>
    <row r="64" spans="1:28" ht="15" customHeight="1">
      <c r="A64" s="416"/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</row>
    <row r="65" spans="1:26" ht="15" customHeight="1">
      <c r="A65" s="416"/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</row>
  </sheetData>
  <sheetProtection password="C73D" sheet="1" objects="1" scenarios="1"/>
  <customSheetViews>
    <customSheetView guid="{AAA360F4-C89F-4BE7-9E6D-B14B729BFECF}" fitToPage="1">
      <selection activeCell="Z4" sqref="Z4:Z5"/>
      <pageMargins left="0" right="0" top="0.23622047244094491" bottom="0.23622047244094491" header="0" footer="0"/>
      <pageSetup paperSize="9" scale="94" orientation="landscape" r:id="rId1"/>
    </customSheetView>
  </customSheetViews>
  <mergeCells count="39">
    <mergeCell ref="Q1:AB1"/>
    <mergeCell ref="AA4:AA5"/>
    <mergeCell ref="AB4:AB5"/>
    <mergeCell ref="A37:D37"/>
    <mergeCell ref="H4:L4"/>
    <mergeCell ref="M4:Q4"/>
    <mergeCell ref="A3:D3"/>
    <mergeCell ref="E3:G3"/>
    <mergeCell ref="H3:Q3"/>
    <mergeCell ref="R3:AB3"/>
    <mergeCell ref="C4:C5"/>
    <mergeCell ref="A4:A5"/>
    <mergeCell ref="B4:B5"/>
    <mergeCell ref="D4:D5"/>
    <mergeCell ref="E4:G4"/>
    <mergeCell ref="AD3:AF4"/>
    <mergeCell ref="AD5:AI6"/>
    <mergeCell ref="R4:R5"/>
    <mergeCell ref="S4:S5"/>
    <mergeCell ref="T4:U4"/>
    <mergeCell ref="V4:W4"/>
    <mergeCell ref="X4:Y4"/>
    <mergeCell ref="Z4:Z5"/>
    <mergeCell ref="AD34:AI39"/>
    <mergeCell ref="AD7:AI8"/>
    <mergeCell ref="AD9:AI12"/>
    <mergeCell ref="AF13:AG13"/>
    <mergeCell ref="AD14:AI18"/>
    <mergeCell ref="AD19:AI24"/>
    <mergeCell ref="N39:AB39"/>
    <mergeCell ref="A38:Q38"/>
    <mergeCell ref="A39:M39"/>
    <mergeCell ref="A44:AB57"/>
    <mergeCell ref="A41:AB43"/>
    <mergeCell ref="M2:O2"/>
    <mergeCell ref="Q2:R2"/>
    <mergeCell ref="S2:V2"/>
    <mergeCell ref="AD25:AI29"/>
    <mergeCell ref="AD30:AI33"/>
  </mergeCells>
  <pageMargins left="0" right="0" top="0.23622047244094491" bottom="0.23622047244094491" header="0" footer="0"/>
  <pageSetup paperSize="9" scale="94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topLeftCell="A13" workbookViewId="0">
      <selection activeCell="F59" sqref="F59"/>
    </sheetView>
  </sheetViews>
  <sheetFormatPr defaultRowHeight="15"/>
  <cols>
    <col min="1" max="1" width="5.42578125" customWidth="1"/>
    <col min="2" max="2" width="7.7109375" customWidth="1"/>
    <col min="3" max="4" width="7.140625" customWidth="1"/>
    <col min="5" max="5" width="7.5703125" customWidth="1"/>
    <col min="6" max="6" width="7.42578125" customWidth="1"/>
    <col min="7" max="7" width="8.5703125" customWidth="1"/>
    <col min="8" max="8" width="6.140625" customWidth="1"/>
    <col min="9" max="9" width="8.28515625" customWidth="1"/>
    <col min="10" max="11" width="7.42578125" customWidth="1"/>
    <col min="12" max="12" width="6" customWidth="1"/>
    <col min="13" max="13" width="6.28515625" customWidth="1"/>
    <col min="14" max="14" width="8" customWidth="1"/>
  </cols>
  <sheetData>
    <row r="1" spans="1:14" ht="15.75">
      <c r="A1" s="72" t="s">
        <v>231</v>
      </c>
      <c r="B1" s="72"/>
      <c r="C1" s="72"/>
      <c r="D1" s="72"/>
      <c r="E1" s="72"/>
      <c r="F1" s="72">
        <f>'fill initial data data'!C31</f>
        <v>0</v>
      </c>
      <c r="G1" s="72"/>
      <c r="H1" s="72" t="s">
        <v>145</v>
      </c>
      <c r="I1" s="72">
        <f>'fill initial data data'!C32</f>
        <v>0</v>
      </c>
      <c r="J1" s="72"/>
      <c r="K1" s="369" t="s">
        <v>148</v>
      </c>
      <c r="L1" s="369"/>
      <c r="M1" s="72"/>
      <c r="N1" s="72"/>
    </row>
    <row r="2" spans="1:14">
      <c r="A2" s="136" t="s">
        <v>230</v>
      </c>
      <c r="B2" s="136"/>
      <c r="C2" s="136" t="str">
        <f>'fill initial data data'!C25</f>
        <v>jktdh; mPp ek/;fed fo|ky; rhrjh lesfy;k Hkhe</v>
      </c>
      <c r="D2" s="136"/>
      <c r="E2" s="136"/>
      <c r="F2" s="136"/>
      <c r="G2" s="136"/>
      <c r="H2" s="136"/>
      <c r="I2" s="395">
        <f>'fill initial data data'!C32</f>
        <v>0</v>
      </c>
      <c r="J2" s="395"/>
      <c r="K2" s="136"/>
      <c r="L2" s="136"/>
      <c r="M2" s="136"/>
      <c r="N2" s="136"/>
    </row>
    <row r="3" spans="1:14" ht="15.75">
      <c r="A3" s="203" t="s">
        <v>240</v>
      </c>
      <c r="B3" s="203"/>
      <c r="C3" s="203"/>
      <c r="D3" s="203"/>
      <c r="E3" s="165"/>
      <c r="F3" s="204">
        <f>'fill initial data data'!C41</f>
        <v>0</v>
      </c>
      <c r="G3" s="72" t="s">
        <v>55</v>
      </c>
      <c r="H3" s="372" t="str">
        <f>'fill initial data data'!C26</f>
        <v>vizsy 2023</v>
      </c>
      <c r="I3" s="372"/>
      <c r="J3" s="72" t="s">
        <v>219</v>
      </c>
      <c r="K3" s="165" t="str">
        <f>'fill initial data data'!C27</f>
        <v>2022-23</v>
      </c>
      <c r="L3" s="72" t="s">
        <v>37</v>
      </c>
      <c r="M3" s="400">
        <f>'fill initial data data'!C40</f>
        <v>0</v>
      </c>
      <c r="N3" s="400"/>
    </row>
    <row r="4" spans="1:14">
      <c r="A4" s="139" t="s">
        <v>130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>
      <c r="A5" s="139">
        <v>1</v>
      </c>
      <c r="B5" s="398" t="s">
        <v>131</v>
      </c>
      <c r="C5" s="398"/>
      <c r="D5" s="398"/>
      <c r="E5" s="398"/>
      <c r="F5" s="398"/>
      <c r="G5" s="398"/>
      <c r="H5" s="139"/>
      <c r="I5" s="139"/>
      <c r="J5" s="139"/>
      <c r="K5" s="139"/>
      <c r="L5" s="139"/>
      <c r="M5" s="139"/>
      <c r="N5" s="139"/>
    </row>
    <row r="6" spans="1:14">
      <c r="A6" s="139">
        <v>2</v>
      </c>
      <c r="B6" s="398" t="s">
        <v>132</v>
      </c>
      <c r="C6" s="398"/>
      <c r="D6" s="398"/>
      <c r="E6" s="398"/>
      <c r="F6" s="398"/>
      <c r="G6" s="398"/>
      <c r="H6" s="139"/>
      <c r="I6" s="139"/>
      <c r="J6" s="139"/>
      <c r="K6" s="139"/>
      <c r="L6" s="139"/>
      <c r="M6" s="139"/>
      <c r="N6" s="139"/>
    </row>
    <row r="7" spans="1:14">
      <c r="A7" s="139">
        <v>3</v>
      </c>
      <c r="B7" s="399" t="s">
        <v>133</v>
      </c>
      <c r="C7" s="399"/>
      <c r="D7" s="399"/>
      <c r="E7" s="399"/>
      <c r="F7" s="399"/>
      <c r="G7" s="399"/>
      <c r="H7" s="139"/>
      <c r="I7" s="139"/>
      <c r="J7" s="139"/>
      <c r="K7" s="139"/>
      <c r="L7" s="139"/>
      <c r="M7" s="139"/>
      <c r="N7" s="139"/>
    </row>
    <row r="8" spans="1:14">
      <c r="A8" s="395" t="s">
        <v>134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</row>
    <row r="9" spans="1:14">
      <c r="A9" s="380" t="s">
        <v>135</v>
      </c>
      <c r="B9" s="380"/>
      <c r="C9" s="205" t="str">
        <f>'fill initial data data'!C25</f>
        <v>jktdh; mPp ek/;fed fo|ky; rhrjh lesfy;k Hkhe</v>
      </c>
      <c r="D9" s="206"/>
      <c r="E9" s="178"/>
      <c r="F9" s="179"/>
      <c r="G9" s="396" t="s">
        <v>136</v>
      </c>
      <c r="H9" s="396"/>
      <c r="I9" s="207">
        <f>'fill initial data data'!C34</f>
        <v>0</v>
      </c>
      <c r="J9" s="397" t="s">
        <v>137</v>
      </c>
      <c r="K9" s="397"/>
      <c r="L9" s="397"/>
      <c r="M9" s="379">
        <f>'fill initial data data'!C35</f>
        <v>0</v>
      </c>
      <c r="N9" s="371"/>
    </row>
    <row r="10" spans="1:14" ht="24.75">
      <c r="A10" s="380" t="s">
        <v>138</v>
      </c>
      <c r="B10" s="380"/>
      <c r="C10" s="393" t="s">
        <v>139</v>
      </c>
      <c r="D10" s="310"/>
      <c r="E10" s="310"/>
      <c r="F10" s="394"/>
      <c r="G10" s="380" t="s">
        <v>140</v>
      </c>
      <c r="H10" s="380"/>
      <c r="I10" s="173" t="s">
        <v>141</v>
      </c>
      <c r="J10" s="380" t="s">
        <v>142</v>
      </c>
      <c r="K10" s="380"/>
      <c r="L10" s="380"/>
      <c r="M10" s="177">
        <f>'fill initial data data'!C31</f>
        <v>0</v>
      </c>
      <c r="N10" s="179"/>
    </row>
    <row r="11" spans="1:14">
      <c r="A11" s="380" t="s">
        <v>143</v>
      </c>
      <c r="B11" s="380"/>
      <c r="C11" s="380" t="s">
        <v>144</v>
      </c>
      <c r="D11" s="380"/>
      <c r="E11" s="380"/>
      <c r="F11" s="380"/>
      <c r="G11" s="380" t="s">
        <v>145</v>
      </c>
      <c r="H11" s="380"/>
      <c r="I11" s="169" t="s">
        <v>146</v>
      </c>
      <c r="J11" s="380" t="s">
        <v>147</v>
      </c>
      <c r="K11" s="380"/>
      <c r="L11" s="380"/>
      <c r="M11" s="177" t="s">
        <v>148</v>
      </c>
      <c r="N11" s="179"/>
    </row>
    <row r="12" spans="1:14">
      <c r="A12" s="380" t="s">
        <v>149</v>
      </c>
      <c r="B12" s="380"/>
      <c r="C12" s="177">
        <f>'fill initial data data'!C28</f>
        <v>0</v>
      </c>
      <c r="D12" s="178"/>
      <c r="E12" s="178"/>
      <c r="F12" s="179"/>
      <c r="G12" s="380" t="s">
        <v>150</v>
      </c>
      <c r="H12" s="380"/>
      <c r="I12" s="169">
        <f>'fill initial data data'!C29</f>
        <v>0</v>
      </c>
      <c r="J12" s="380" t="s">
        <v>151</v>
      </c>
      <c r="K12" s="380"/>
      <c r="L12" s="380"/>
      <c r="M12" s="177">
        <f>'fill initial data data'!C30</f>
        <v>0</v>
      </c>
      <c r="N12" s="179"/>
    </row>
    <row r="13" spans="1:14" ht="15.75">
      <c r="A13" s="392" t="s">
        <v>152</v>
      </c>
      <c r="B13" s="392"/>
      <c r="C13" s="392"/>
      <c r="D13" s="392"/>
      <c r="E13" s="392"/>
      <c r="F13" s="392"/>
      <c r="G13" s="208"/>
      <c r="H13" s="208"/>
      <c r="I13" s="208"/>
      <c r="J13" s="208"/>
      <c r="K13" s="208"/>
      <c r="L13" s="208"/>
      <c r="M13" s="208"/>
      <c r="N13" s="208"/>
    </row>
    <row r="14" spans="1:14">
      <c r="A14" s="379"/>
      <c r="B14" s="370"/>
      <c r="C14" s="370"/>
      <c r="D14" s="370"/>
      <c r="E14" s="370"/>
      <c r="F14" s="371"/>
      <c r="G14" s="379" t="s">
        <v>153</v>
      </c>
      <c r="H14" s="370"/>
      <c r="I14" s="371"/>
      <c r="J14" s="379" t="s">
        <v>154</v>
      </c>
      <c r="K14" s="370"/>
      <c r="L14" s="370"/>
      <c r="M14" s="370"/>
      <c r="N14" s="371"/>
    </row>
    <row r="15" spans="1:14">
      <c r="A15" s="380" t="s">
        <v>155</v>
      </c>
      <c r="B15" s="380"/>
      <c r="C15" s="380"/>
      <c r="D15" s="380"/>
      <c r="E15" s="380"/>
      <c r="F15" s="380"/>
      <c r="G15" s="388" t="s">
        <v>156</v>
      </c>
      <c r="H15" s="389"/>
      <c r="I15" s="390"/>
      <c r="J15" s="391" t="s">
        <v>156</v>
      </c>
      <c r="K15" s="391"/>
      <c r="L15" s="391"/>
      <c r="M15" s="391"/>
      <c r="N15" s="391"/>
    </row>
    <row r="16" spans="1:14">
      <c r="A16" s="380" t="s">
        <v>157</v>
      </c>
      <c r="B16" s="380"/>
      <c r="C16" s="380"/>
      <c r="D16" s="380"/>
      <c r="E16" s="380"/>
      <c r="F16" s="380"/>
      <c r="G16" s="380">
        <f>'fill initial data data'!D54</f>
        <v>0</v>
      </c>
      <c r="H16" s="380"/>
      <c r="I16" s="380"/>
      <c r="J16" s="380">
        <f>'fill initial data data'!D54</f>
        <v>0</v>
      </c>
      <c r="K16" s="380"/>
      <c r="L16" s="380"/>
      <c r="M16" s="380"/>
      <c r="N16" s="380"/>
    </row>
    <row r="17" spans="1:14">
      <c r="A17" s="380" t="s">
        <v>158</v>
      </c>
      <c r="B17" s="380"/>
      <c r="C17" s="380"/>
      <c r="D17" s="380"/>
      <c r="E17" s="380"/>
      <c r="F17" s="380"/>
      <c r="G17" s="380">
        <f>'fill initial data data'!D55</f>
        <v>0</v>
      </c>
      <c r="H17" s="380"/>
      <c r="I17" s="380"/>
      <c r="J17" s="380">
        <f>'fill initial data data'!D55</f>
        <v>0</v>
      </c>
      <c r="K17" s="380"/>
      <c r="L17" s="380"/>
      <c r="M17" s="380"/>
      <c r="N17" s="380"/>
    </row>
    <row r="18" spans="1:14">
      <c r="A18" s="380" t="s">
        <v>159</v>
      </c>
      <c r="B18" s="380"/>
      <c r="C18" s="380"/>
      <c r="D18" s="380"/>
      <c r="E18" s="380"/>
      <c r="F18" s="380"/>
      <c r="G18" s="380">
        <f>'fill initial data data'!C36</f>
        <v>0</v>
      </c>
      <c r="H18" s="380"/>
      <c r="I18" s="380"/>
      <c r="J18" s="380">
        <f>'fill initial data data'!C38</f>
        <v>0</v>
      </c>
      <c r="K18" s="380"/>
      <c r="L18" s="380"/>
      <c r="M18" s="380"/>
      <c r="N18" s="380"/>
    </row>
    <row r="19" spans="1:14">
      <c r="A19" s="380" t="s">
        <v>160</v>
      </c>
      <c r="B19" s="380"/>
      <c r="C19" s="380"/>
      <c r="D19" s="380"/>
      <c r="E19" s="380"/>
      <c r="F19" s="380"/>
      <c r="G19" s="380">
        <f>'fill initial data data'!C37</f>
        <v>0</v>
      </c>
      <c r="H19" s="380"/>
      <c r="I19" s="380"/>
      <c r="J19" s="380">
        <f>'fill initial data data'!C39</f>
        <v>0</v>
      </c>
      <c r="K19" s="380"/>
      <c r="L19" s="380"/>
      <c r="M19" s="380"/>
      <c r="N19" s="380"/>
    </row>
    <row r="20" spans="1:14">
      <c r="A20" s="380" t="s">
        <v>244</v>
      </c>
      <c r="B20" s="380"/>
      <c r="C20" s="380"/>
      <c r="D20" s="380"/>
      <c r="E20" s="380"/>
      <c r="F20" s="380"/>
      <c r="G20" s="209">
        <f>'fill initial data data'!B44*'fill initial data data'!C37</f>
        <v>0</v>
      </c>
      <c r="H20" s="209">
        <f>'fill initial data data'!C44*'fill initial data data'!C37</f>
        <v>0</v>
      </c>
      <c r="I20" s="209">
        <f>'fill initial data data'!D44*'fill initial data data'!C37</f>
        <v>0</v>
      </c>
      <c r="J20" s="209">
        <f>'fill initial data data'!B45*'fill initial data data'!C39</f>
        <v>0</v>
      </c>
      <c r="K20" s="209">
        <f>'fill initial data data'!C45*'fill initial data data'!C39</f>
        <v>0</v>
      </c>
      <c r="L20" s="381">
        <f>'fill initial data data'!D45*'fill initial data data'!C39</f>
        <v>0</v>
      </c>
      <c r="M20" s="382"/>
      <c r="N20" s="383"/>
    </row>
    <row r="21" spans="1:14">
      <c r="A21" s="380" t="s">
        <v>245</v>
      </c>
      <c r="B21" s="380"/>
      <c r="C21" s="380"/>
      <c r="D21" s="380"/>
      <c r="E21" s="380"/>
      <c r="F21" s="380"/>
      <c r="G21" s="209">
        <f>'ps  blank 23 page 10,12--- '!E37</f>
        <v>0</v>
      </c>
      <c r="H21" s="209">
        <f>'ps  blank 23 page 10,12--- '!F37</f>
        <v>0</v>
      </c>
      <c r="I21" s="209">
        <f>'ps  blank 23 page 10,12--- '!G37</f>
        <v>0</v>
      </c>
      <c r="J21" s="209">
        <f>'ups blank page 10,12--- '!E37</f>
        <v>0</v>
      </c>
      <c r="K21" s="209">
        <f>'ups blank page 10,12--- '!F37</f>
        <v>0</v>
      </c>
      <c r="L21" s="381">
        <f>'ups blank page 10,12--- '!G37</f>
        <v>0</v>
      </c>
      <c r="M21" s="382"/>
      <c r="N21" s="383"/>
    </row>
    <row r="22" spans="1:14" ht="15.75">
      <c r="A22" s="384" t="s">
        <v>161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</row>
    <row r="23" spans="1:14" ht="40.5" customHeight="1">
      <c r="A23" s="210" t="s">
        <v>162</v>
      </c>
      <c r="B23" s="373" t="s">
        <v>163</v>
      </c>
      <c r="C23" s="374"/>
      <c r="D23" s="373" t="s">
        <v>164</v>
      </c>
      <c r="E23" s="374"/>
      <c r="F23" s="32" t="s">
        <v>140</v>
      </c>
      <c r="G23" s="373" t="s">
        <v>165</v>
      </c>
      <c r="H23" s="374"/>
      <c r="I23" s="386" t="s">
        <v>166</v>
      </c>
      <c r="J23" s="387"/>
      <c r="K23" s="373" t="s">
        <v>167</v>
      </c>
      <c r="L23" s="374"/>
      <c r="M23" s="373" t="s">
        <v>168</v>
      </c>
      <c r="N23" s="374"/>
    </row>
    <row r="24" spans="1:14">
      <c r="A24" s="211">
        <v>1</v>
      </c>
      <c r="B24" s="380">
        <f>'fill initial data data'!A49</f>
        <v>0</v>
      </c>
      <c r="C24" s="380"/>
      <c r="D24" s="379">
        <f>'fill initial data data'!D49</f>
        <v>0</v>
      </c>
      <c r="E24" s="371"/>
      <c r="F24" s="212">
        <f>'fill initial data data'!B49</f>
        <v>0</v>
      </c>
      <c r="G24" s="379">
        <f>'fill initial data data'!C49</f>
        <v>0</v>
      </c>
      <c r="H24" s="371"/>
      <c r="I24" s="379">
        <f>'fill initial data data'!D9</f>
        <v>0</v>
      </c>
      <c r="J24" s="371"/>
      <c r="K24" s="379">
        <f>'fill initial data data'!D21</f>
        <v>0</v>
      </c>
      <c r="L24" s="371"/>
      <c r="M24" s="379">
        <f>'fill initial data data'!D22+'fill initial data data'!D20-'fill initial data data'!D21</f>
        <v>0</v>
      </c>
      <c r="N24" s="371"/>
    </row>
    <row r="25" spans="1:14">
      <c r="A25" s="211">
        <v>2</v>
      </c>
      <c r="B25" s="380">
        <f>'fill initial data data'!A50</f>
        <v>0</v>
      </c>
      <c r="C25" s="380"/>
      <c r="D25" s="379">
        <f>'fill initial data data'!D50</f>
        <v>0</v>
      </c>
      <c r="E25" s="371"/>
      <c r="F25" s="212">
        <f>'fill initial data data'!B50</f>
        <v>0</v>
      </c>
      <c r="G25" s="379">
        <f>'fill initial data data'!C50</f>
        <v>0</v>
      </c>
      <c r="H25" s="371"/>
      <c r="I25" s="379">
        <f>'fill initial data data'!D10</f>
        <v>0</v>
      </c>
      <c r="J25" s="371"/>
      <c r="K25" s="379">
        <f>'fill initial data data'!D22</f>
        <v>0</v>
      </c>
      <c r="L25" s="371"/>
      <c r="M25" s="379">
        <f>'fill initial data data'!D23+'fill initial data data'!D21-'fill initial data data'!D22</f>
        <v>0</v>
      </c>
      <c r="N25" s="371"/>
    </row>
    <row r="26" spans="1:14">
      <c r="A26" s="211">
        <v>3</v>
      </c>
      <c r="B26" s="380">
        <f>'fill initial data data'!A51</f>
        <v>0</v>
      </c>
      <c r="C26" s="380"/>
      <c r="D26" s="379">
        <f>'fill initial data data'!B51</f>
        <v>0</v>
      </c>
      <c r="E26" s="371"/>
      <c r="F26" s="212">
        <f>'fill initial data data'!B51</f>
        <v>0</v>
      </c>
      <c r="G26" s="379">
        <f>'fill initial data data'!C51</f>
        <v>0</v>
      </c>
      <c r="H26" s="371"/>
      <c r="I26" s="379">
        <f>'fill initial data data'!D11</f>
        <v>0</v>
      </c>
      <c r="J26" s="371"/>
      <c r="K26" s="379">
        <f>'fill initial data data'!D23</f>
        <v>0</v>
      </c>
      <c r="L26" s="371"/>
      <c r="M26" s="379">
        <f>'fill initial data data'!D24+'fill initial data data'!D22-'fill initial data data'!D23</f>
        <v>0</v>
      </c>
      <c r="N26" s="371"/>
    </row>
    <row r="27" spans="1:14">
      <c r="A27" s="211">
        <v>4</v>
      </c>
      <c r="B27" s="380"/>
      <c r="C27" s="380"/>
      <c r="D27" s="379"/>
      <c r="E27" s="371"/>
      <c r="F27" s="169"/>
      <c r="G27" s="379"/>
      <c r="H27" s="371"/>
      <c r="I27" s="379"/>
      <c r="J27" s="371"/>
      <c r="K27" s="379"/>
      <c r="L27" s="371"/>
      <c r="M27" s="379"/>
      <c r="N27" s="371"/>
    </row>
    <row r="28" spans="1:14">
      <c r="A28" s="379" t="s">
        <v>169</v>
      </c>
      <c r="B28" s="370"/>
      <c r="C28" s="370"/>
      <c r="D28" s="370"/>
      <c r="E28" s="370"/>
      <c r="F28" s="370"/>
      <c r="G28" s="370"/>
      <c r="H28" s="371"/>
      <c r="I28" s="379"/>
      <c r="J28" s="371"/>
      <c r="K28" s="379"/>
      <c r="L28" s="371"/>
      <c r="M28" s="379"/>
      <c r="N28" s="371"/>
    </row>
    <row r="29" spans="1:14">
      <c r="A29" s="377" t="s">
        <v>170</v>
      </c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</row>
    <row r="30" spans="1:14">
      <c r="A30" s="380" t="s">
        <v>153</v>
      </c>
      <c r="B30" s="380"/>
      <c r="C30" s="380"/>
      <c r="D30" s="380"/>
      <c r="E30" s="380"/>
      <c r="F30" s="380" t="s">
        <v>154</v>
      </c>
      <c r="G30" s="380"/>
      <c r="H30" s="380"/>
      <c r="I30" s="380"/>
      <c r="J30" s="380" t="s">
        <v>171</v>
      </c>
      <c r="K30" s="380"/>
      <c r="L30" s="380"/>
      <c r="M30" s="380"/>
      <c r="N30" s="380"/>
    </row>
    <row r="31" spans="1:14" ht="45">
      <c r="A31" s="32" t="s">
        <v>172</v>
      </c>
      <c r="B31" s="31" t="s">
        <v>173</v>
      </c>
      <c r="C31" s="32" t="s">
        <v>174</v>
      </c>
      <c r="D31" s="373" t="s">
        <v>42</v>
      </c>
      <c r="E31" s="374"/>
      <c r="F31" s="32" t="s">
        <v>172</v>
      </c>
      <c r="G31" s="31" t="s">
        <v>173</v>
      </c>
      <c r="H31" s="32" t="s">
        <v>174</v>
      </c>
      <c r="I31" s="32" t="s">
        <v>42</v>
      </c>
      <c r="J31" s="32" t="s">
        <v>172</v>
      </c>
      <c r="K31" s="373" t="s">
        <v>173</v>
      </c>
      <c r="L31" s="374"/>
      <c r="M31" s="32" t="s">
        <v>174</v>
      </c>
      <c r="N31" s="32" t="s">
        <v>42</v>
      </c>
    </row>
    <row r="32" spans="1:14" ht="15.75" thickBot="1">
      <c r="A32" s="9">
        <f>'fill initial data data'!D7</f>
        <v>0</v>
      </c>
      <c r="B32" s="9">
        <f>'fill initial data data'!D8</f>
        <v>0</v>
      </c>
      <c r="C32" s="9">
        <f>'ps  blank 23 page 10,12--- '!AB38</f>
        <v>0</v>
      </c>
      <c r="D32" s="375">
        <f>A32+B32-C32</f>
        <v>0</v>
      </c>
      <c r="E32" s="376"/>
      <c r="F32" s="9">
        <f>'fill initial data data'!D18</f>
        <v>0</v>
      </c>
      <c r="G32" s="9">
        <f>'fill initial data data'!D19</f>
        <v>0</v>
      </c>
      <c r="H32" s="213">
        <f>'ups blank page 10,12--- '!AB38</f>
        <v>0</v>
      </c>
      <c r="I32" s="9">
        <f>F32+G32-H32</f>
        <v>0</v>
      </c>
      <c r="J32" s="9">
        <f>A32+F32</f>
        <v>0</v>
      </c>
      <c r="K32" s="375">
        <f>B32+G32</f>
        <v>0</v>
      </c>
      <c r="L32" s="376"/>
      <c r="M32" s="9">
        <f>C32+H32</f>
        <v>0</v>
      </c>
      <c r="N32" s="9">
        <f>J32+K32-M32</f>
        <v>0</v>
      </c>
    </row>
    <row r="33" spans="1:14" ht="15.75" thickBot="1">
      <c r="A33" s="177" t="s">
        <v>175</v>
      </c>
      <c r="B33" s="178"/>
      <c r="C33" s="178"/>
      <c r="D33" s="178"/>
      <c r="E33" s="178"/>
      <c r="F33" s="178"/>
      <c r="G33" s="178"/>
      <c r="H33" s="181">
        <f>'fill initial data data'!D57</f>
        <v>0</v>
      </c>
      <c r="I33" s="178"/>
      <c r="J33" s="178"/>
      <c r="K33" s="178"/>
      <c r="L33" s="178"/>
      <c r="M33" s="178"/>
      <c r="N33" s="179"/>
    </row>
    <row r="34" spans="1:14">
      <c r="A34" s="377" t="s">
        <v>176</v>
      </c>
      <c r="B34" s="377"/>
      <c r="C34" s="377"/>
      <c r="D34" s="377"/>
      <c r="E34" s="377"/>
      <c r="F34" s="377"/>
      <c r="G34" s="377"/>
      <c r="H34" s="378"/>
      <c r="I34" s="377"/>
      <c r="J34" s="377"/>
      <c r="K34" s="377"/>
      <c r="L34" s="377"/>
      <c r="M34" s="377"/>
      <c r="N34" s="377"/>
    </row>
    <row r="35" spans="1:14">
      <c r="A35" s="299" t="s">
        <v>153</v>
      </c>
      <c r="B35" s="299"/>
      <c r="C35" s="299"/>
      <c r="D35" s="299"/>
      <c r="E35" s="299"/>
      <c r="F35" s="299"/>
      <c r="G35" s="299"/>
      <c r="H35" s="299" t="s">
        <v>154</v>
      </c>
      <c r="I35" s="299"/>
      <c r="J35" s="299"/>
      <c r="K35" s="299"/>
      <c r="L35" s="299"/>
      <c r="M35" s="299"/>
      <c r="N35" s="299"/>
    </row>
    <row r="36" spans="1:14" ht="75">
      <c r="A36" s="214" t="s">
        <v>177</v>
      </c>
      <c r="B36" s="214" t="s">
        <v>178</v>
      </c>
      <c r="C36" s="214" t="s">
        <v>179</v>
      </c>
      <c r="D36" s="215" t="s">
        <v>180</v>
      </c>
      <c r="E36" s="214" t="s">
        <v>174</v>
      </c>
      <c r="F36" s="214" t="s">
        <v>42</v>
      </c>
      <c r="G36" s="216" t="s">
        <v>181</v>
      </c>
      <c r="H36" s="214" t="s">
        <v>177</v>
      </c>
      <c r="I36" s="217" t="s">
        <v>178</v>
      </c>
      <c r="J36" s="214" t="s">
        <v>179</v>
      </c>
      <c r="K36" s="215" t="s">
        <v>180</v>
      </c>
      <c r="L36" s="214" t="s">
        <v>174</v>
      </c>
      <c r="M36" s="214" t="s">
        <v>42</v>
      </c>
      <c r="N36" s="216" t="s">
        <v>181</v>
      </c>
    </row>
    <row r="37" spans="1:14">
      <c r="A37" s="214" t="s">
        <v>34</v>
      </c>
      <c r="B37" s="218">
        <f>'fill initial data data'!D3</f>
        <v>0</v>
      </c>
      <c r="C37" s="218">
        <f>'ps  blank 23 page 10,12--- '!I37+'ps  blank 23 page 10,12--- '!J37</f>
        <v>0</v>
      </c>
      <c r="D37" s="218">
        <f>B37+C37</f>
        <v>0</v>
      </c>
      <c r="E37" s="218">
        <f>'ps  blank 23 page 10,12--- '!K37</f>
        <v>0</v>
      </c>
      <c r="F37" s="218">
        <f>B37+C37-E37</f>
        <v>0</v>
      </c>
      <c r="G37" s="219" t="s">
        <v>182</v>
      </c>
      <c r="H37" s="214" t="s">
        <v>34</v>
      </c>
      <c r="I37" s="220">
        <f>'fill initial data data'!D14</f>
        <v>0</v>
      </c>
      <c r="J37" s="220">
        <f>'ups blank page 10,12--- '!I37+'ups blank page 10,12--- '!J37</f>
        <v>0</v>
      </c>
      <c r="K37" s="220">
        <f>I37+J37</f>
        <v>0</v>
      </c>
      <c r="L37" s="220">
        <f>'ups blank page 10,12--- '!K37</f>
        <v>0</v>
      </c>
      <c r="M37" s="218">
        <f>I37+J37-L37</f>
        <v>0</v>
      </c>
      <c r="N37" s="221" t="s">
        <v>182</v>
      </c>
    </row>
    <row r="38" spans="1:14">
      <c r="A38" s="214" t="s">
        <v>38</v>
      </c>
      <c r="B38" s="218">
        <f>'fill initial data data'!D4</f>
        <v>0</v>
      </c>
      <c r="C38" s="218">
        <f>'ps  blank 23 page 10,12--- '!N37+'ps  blank 23 page 10,12--- '!O37</f>
        <v>0</v>
      </c>
      <c r="D38" s="218">
        <f>B38+C38</f>
        <v>0</v>
      </c>
      <c r="E38" s="218">
        <f>'ps  blank 23 page 10,12--- '!P37</f>
        <v>0</v>
      </c>
      <c r="F38" s="218">
        <f>B38+C38-E38</f>
        <v>0</v>
      </c>
      <c r="G38" s="219" t="s">
        <v>182</v>
      </c>
      <c r="H38" s="214" t="s">
        <v>38</v>
      </c>
      <c r="I38" s="220">
        <f>'fill initial data data'!D15</f>
        <v>0</v>
      </c>
      <c r="J38" s="220">
        <f>'ups blank page 10,12--- '!N37+'ups blank page 10,12--- '!O37</f>
        <v>0</v>
      </c>
      <c r="K38" s="220">
        <f t="shared" ref="K38:K39" si="0">I38+J38</f>
        <v>0</v>
      </c>
      <c r="L38" s="220">
        <f>'ups blank page 10,12--- '!P37</f>
        <v>0</v>
      </c>
      <c r="M38" s="218">
        <f>I38+J38-L38</f>
        <v>0</v>
      </c>
      <c r="N38" s="221" t="s">
        <v>182</v>
      </c>
    </row>
    <row r="39" spans="1:14">
      <c r="A39" s="169" t="s">
        <v>183</v>
      </c>
      <c r="B39" s="9">
        <f>B37+B38</f>
        <v>0</v>
      </c>
      <c r="C39" s="9">
        <f t="shared" ref="C39:F39" si="1">C37+C38</f>
        <v>0</v>
      </c>
      <c r="D39" s="9">
        <f t="shared" si="1"/>
        <v>0</v>
      </c>
      <c r="E39" s="9">
        <f t="shared" si="1"/>
        <v>0</v>
      </c>
      <c r="F39" s="9">
        <f t="shared" si="1"/>
        <v>0</v>
      </c>
      <c r="G39" s="9" t="s">
        <v>182</v>
      </c>
      <c r="H39" s="169" t="s">
        <v>183</v>
      </c>
      <c r="I39" s="222">
        <f>I37+I38</f>
        <v>0</v>
      </c>
      <c r="J39" s="222">
        <f t="shared" ref="J39:M39" si="2">J37+J38</f>
        <v>0</v>
      </c>
      <c r="K39" s="220">
        <f t="shared" si="0"/>
        <v>0</v>
      </c>
      <c r="L39" s="222">
        <f t="shared" si="2"/>
        <v>0</v>
      </c>
      <c r="M39" s="222">
        <f t="shared" si="2"/>
        <v>0</v>
      </c>
      <c r="N39" s="222" t="s">
        <v>182</v>
      </c>
    </row>
    <row r="40" spans="1:14">
      <c r="A40" s="223" t="s">
        <v>249</v>
      </c>
      <c r="B40" s="224"/>
      <c r="C40" s="224"/>
      <c r="D40" s="224"/>
      <c r="E40" s="225">
        <f>'fill initial data data'!B54</f>
        <v>0</v>
      </c>
      <c r="F40" s="225"/>
      <c r="G40" s="226">
        <f>'fill initial data data'!B55</f>
        <v>0</v>
      </c>
      <c r="H40" s="227" t="s">
        <v>250</v>
      </c>
      <c r="I40" s="225"/>
      <c r="J40" s="225"/>
      <c r="K40" s="225">
        <f>'fill initial data data'!B56</f>
        <v>0</v>
      </c>
      <c r="L40" s="178"/>
      <c r="M40" s="370">
        <f>'fill initial data data'!B57</f>
        <v>0</v>
      </c>
      <c r="N40" s="371"/>
    </row>
    <row r="41" spans="1:14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</row>
    <row r="42" spans="1:14">
      <c r="A42" s="139"/>
      <c r="B42" s="282" t="s">
        <v>184</v>
      </c>
      <c r="C42" s="282"/>
      <c r="D42" s="282"/>
      <c r="E42" s="282"/>
      <c r="F42" s="139"/>
      <c r="G42" s="139"/>
      <c r="H42" s="139"/>
      <c r="I42" s="282" t="s">
        <v>70</v>
      </c>
      <c r="J42" s="282"/>
      <c r="K42" s="282"/>
      <c r="L42" s="282"/>
      <c r="M42" s="139"/>
      <c r="N42" s="139"/>
    </row>
    <row r="43" spans="1:14">
      <c r="A43" s="368" t="s">
        <v>185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</row>
    <row r="44" spans="1:14">
      <c r="A44" s="368" t="s">
        <v>186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</row>
    <row r="45" spans="1:14">
      <c r="A45" s="368" t="s">
        <v>187</v>
      </c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</row>
    <row r="46" spans="1:14">
      <c r="A46" s="368" t="s">
        <v>188</v>
      </c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</row>
  </sheetData>
  <sheetProtection password="C73D" sheet="1" objects="1" scenarios="1"/>
  <mergeCells count="99">
    <mergeCell ref="B5:G5"/>
    <mergeCell ref="B6:G6"/>
    <mergeCell ref="B7:G7"/>
    <mergeCell ref="M3:N3"/>
    <mergeCell ref="I2:J2"/>
    <mergeCell ref="A8:N8"/>
    <mergeCell ref="A9:B9"/>
    <mergeCell ref="G9:H9"/>
    <mergeCell ref="J9:L9"/>
    <mergeCell ref="M9:N9"/>
    <mergeCell ref="A12:B12"/>
    <mergeCell ref="G12:H12"/>
    <mergeCell ref="J12:L12"/>
    <mergeCell ref="A13:F13"/>
    <mergeCell ref="A10:B10"/>
    <mergeCell ref="C10:F10"/>
    <mergeCell ref="G10:H10"/>
    <mergeCell ref="J10:L10"/>
    <mergeCell ref="A11:B11"/>
    <mergeCell ref="C11:F11"/>
    <mergeCell ref="G11:H11"/>
    <mergeCell ref="J11:L11"/>
    <mergeCell ref="A14:F14"/>
    <mergeCell ref="G14:I14"/>
    <mergeCell ref="J14:N14"/>
    <mergeCell ref="A15:F15"/>
    <mergeCell ref="G15:I15"/>
    <mergeCell ref="J15:N15"/>
    <mergeCell ref="A16:F16"/>
    <mergeCell ref="G16:I16"/>
    <mergeCell ref="J16:N16"/>
    <mergeCell ref="A17:F17"/>
    <mergeCell ref="G17:I17"/>
    <mergeCell ref="J17:N17"/>
    <mergeCell ref="A18:F18"/>
    <mergeCell ref="G18:I18"/>
    <mergeCell ref="J18:N18"/>
    <mergeCell ref="A19:F19"/>
    <mergeCell ref="G19:I19"/>
    <mergeCell ref="J19:N19"/>
    <mergeCell ref="A20:F20"/>
    <mergeCell ref="L20:N20"/>
    <mergeCell ref="A21:F21"/>
    <mergeCell ref="L21:N21"/>
    <mergeCell ref="A22:N22"/>
    <mergeCell ref="M23:N23"/>
    <mergeCell ref="B24:C24"/>
    <mergeCell ref="D24:E24"/>
    <mergeCell ref="G24:H24"/>
    <mergeCell ref="I24:J24"/>
    <mergeCell ref="K24:L24"/>
    <mergeCell ref="M24:N24"/>
    <mergeCell ref="B23:C23"/>
    <mergeCell ref="D23:E23"/>
    <mergeCell ref="G23:H23"/>
    <mergeCell ref="I23:J23"/>
    <mergeCell ref="K23:L23"/>
    <mergeCell ref="M26:N26"/>
    <mergeCell ref="B25:C25"/>
    <mergeCell ref="D25:E25"/>
    <mergeCell ref="G25:H25"/>
    <mergeCell ref="I25:J25"/>
    <mergeCell ref="K25:L25"/>
    <mergeCell ref="M25:N25"/>
    <mergeCell ref="B26:C26"/>
    <mergeCell ref="D26:E26"/>
    <mergeCell ref="G26:H26"/>
    <mergeCell ref="I26:J26"/>
    <mergeCell ref="K26:L26"/>
    <mergeCell ref="A30:E30"/>
    <mergeCell ref="F30:I30"/>
    <mergeCell ref="J30:N30"/>
    <mergeCell ref="B27:C27"/>
    <mergeCell ref="D27:E27"/>
    <mergeCell ref="G27:H27"/>
    <mergeCell ref="I27:J27"/>
    <mergeCell ref="K27:L27"/>
    <mergeCell ref="M27:N27"/>
    <mergeCell ref="A28:H28"/>
    <mergeCell ref="I28:J28"/>
    <mergeCell ref="K28:L28"/>
    <mergeCell ref="M28:N28"/>
    <mergeCell ref="A29:N29"/>
    <mergeCell ref="A43:N43"/>
    <mergeCell ref="A44:N44"/>
    <mergeCell ref="A45:N45"/>
    <mergeCell ref="A46:N46"/>
    <mergeCell ref="K1:L1"/>
    <mergeCell ref="M40:N40"/>
    <mergeCell ref="H3:I3"/>
    <mergeCell ref="A35:G35"/>
    <mergeCell ref="H35:N35"/>
    <mergeCell ref="B42:E42"/>
    <mergeCell ref="I42:L42"/>
    <mergeCell ref="D31:E31"/>
    <mergeCell ref="K31:L31"/>
    <mergeCell ref="D32:E32"/>
    <mergeCell ref="K32:L32"/>
    <mergeCell ref="A34:N34"/>
  </mergeCells>
  <pageMargins left="0" right="0" top="0.11811023622047244" bottom="0.11811023622047244" header="0" footer="0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1"/>
  <sheetViews>
    <sheetView workbookViewId="0">
      <selection activeCell="R7" sqref="R7"/>
    </sheetView>
  </sheetViews>
  <sheetFormatPr defaultRowHeight="15"/>
  <cols>
    <col min="1" max="1" width="7.7109375" customWidth="1"/>
    <col min="2" max="2" width="4.28515625" customWidth="1"/>
    <col min="3" max="26" width="4.140625" customWidth="1"/>
    <col min="27" max="27" width="6.28515625" customWidth="1"/>
    <col min="28" max="28" width="8.42578125" customWidth="1"/>
    <col min="29" max="29" width="9.28515625" customWidth="1"/>
  </cols>
  <sheetData>
    <row r="1" spans="1:29" ht="20.25">
      <c r="A1" s="402" t="s">
        <v>217</v>
      </c>
      <c r="B1" s="402"/>
      <c r="C1" s="165" t="str">
        <f>'fill initial data data'!C25</f>
        <v>jktdh; mPp ek/;fed fo|ky; rhrjh lesfy;k Hkhe</v>
      </c>
      <c r="D1" s="166"/>
      <c r="E1" s="166"/>
      <c r="F1" s="166"/>
      <c r="G1" s="166"/>
      <c r="H1" s="166"/>
      <c r="I1" s="166"/>
      <c r="J1" s="166"/>
      <c r="K1" s="166"/>
      <c r="L1" s="166"/>
      <c r="M1" s="403" t="s">
        <v>218</v>
      </c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</row>
    <row r="2" spans="1:29" ht="20.25">
      <c r="A2" s="413" t="s">
        <v>189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167" t="s">
        <v>270</v>
      </c>
      <c r="N2" s="167"/>
      <c r="O2" s="167"/>
      <c r="P2" s="168" t="str">
        <f>'fill initial data data'!C26</f>
        <v>vizsy 2023</v>
      </c>
      <c r="Q2" s="167"/>
      <c r="R2" s="167"/>
      <c r="S2" s="167"/>
      <c r="T2" s="167" t="s">
        <v>219</v>
      </c>
      <c r="U2" s="167"/>
      <c r="V2" s="167" t="str">
        <f>'fill initial data data'!C27</f>
        <v>2022-23</v>
      </c>
      <c r="W2" s="167"/>
      <c r="X2" s="167"/>
      <c r="Y2" s="167" t="s">
        <v>271</v>
      </c>
      <c r="Z2" s="167"/>
      <c r="AA2" s="405">
        <f>'fill initial data data'!C40</f>
        <v>0</v>
      </c>
      <c r="AB2" s="406"/>
      <c r="AC2" s="167"/>
    </row>
    <row r="3" spans="1:29">
      <c r="A3" s="299" t="s">
        <v>190</v>
      </c>
      <c r="B3" s="299"/>
      <c r="C3" s="299"/>
      <c r="D3" s="299"/>
      <c r="E3" s="299"/>
      <c r="F3" s="299"/>
      <c r="G3" s="299"/>
      <c r="H3" s="299"/>
      <c r="I3" s="299" t="s">
        <v>48</v>
      </c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 t="s">
        <v>191</v>
      </c>
      <c r="X3" s="299"/>
      <c r="Y3" s="299"/>
      <c r="Z3" s="299"/>
      <c r="AA3" s="299"/>
      <c r="AB3" s="299"/>
      <c r="AC3" s="141"/>
    </row>
    <row r="4" spans="1:29" ht="48.75">
      <c r="A4" s="169" t="s">
        <v>192</v>
      </c>
      <c r="B4" s="412" t="s">
        <v>193</v>
      </c>
      <c r="C4" s="380" t="s">
        <v>194</v>
      </c>
      <c r="D4" s="380"/>
      <c r="E4" s="380"/>
      <c r="F4" s="380" t="s">
        <v>195</v>
      </c>
      <c r="G4" s="380"/>
      <c r="H4" s="380"/>
      <c r="I4" s="397" t="s">
        <v>196</v>
      </c>
      <c r="J4" s="397"/>
      <c r="K4" s="408" t="s">
        <v>30</v>
      </c>
      <c r="L4" s="408"/>
      <c r="M4" s="408" t="s">
        <v>197</v>
      </c>
      <c r="N4" s="408"/>
      <c r="O4" s="408" t="s">
        <v>198</v>
      </c>
      <c r="P4" s="408"/>
      <c r="Q4" s="408" t="s">
        <v>199</v>
      </c>
      <c r="R4" s="408"/>
      <c r="S4" s="408" t="s">
        <v>200</v>
      </c>
      <c r="T4" s="408"/>
      <c r="U4" s="397" t="s">
        <v>201</v>
      </c>
      <c r="V4" s="397"/>
      <c r="W4" s="380" t="s">
        <v>202</v>
      </c>
      <c r="X4" s="380"/>
      <c r="Y4" s="380"/>
      <c r="Z4" s="380"/>
      <c r="AA4" s="380"/>
      <c r="AB4" s="32" t="s">
        <v>203</v>
      </c>
      <c r="AC4" s="170" t="s">
        <v>204</v>
      </c>
    </row>
    <row r="5" spans="1:29" ht="75">
      <c r="A5" s="32" t="s">
        <v>205</v>
      </c>
      <c r="B5" s="412"/>
      <c r="C5" s="171" t="s">
        <v>31</v>
      </c>
      <c r="D5" s="171" t="s">
        <v>32</v>
      </c>
      <c r="E5" s="171" t="s">
        <v>33</v>
      </c>
      <c r="F5" s="171" t="s">
        <v>31</v>
      </c>
      <c r="G5" s="171" t="s">
        <v>32</v>
      </c>
      <c r="H5" s="171" t="s">
        <v>33</v>
      </c>
      <c r="I5" s="172" t="s">
        <v>34</v>
      </c>
      <c r="J5" s="172" t="s">
        <v>38</v>
      </c>
      <c r="K5" s="172" t="s">
        <v>34</v>
      </c>
      <c r="L5" s="172" t="s">
        <v>38</v>
      </c>
      <c r="M5" s="172" t="s">
        <v>34</v>
      </c>
      <c r="N5" s="172" t="s">
        <v>38</v>
      </c>
      <c r="O5" s="172" t="s">
        <v>34</v>
      </c>
      <c r="P5" s="172" t="s">
        <v>38</v>
      </c>
      <c r="Q5" s="172" t="s">
        <v>34</v>
      </c>
      <c r="R5" s="172" t="s">
        <v>38</v>
      </c>
      <c r="S5" s="172" t="s">
        <v>34</v>
      </c>
      <c r="T5" s="172" t="s">
        <v>38</v>
      </c>
      <c r="U5" s="172" t="s">
        <v>34</v>
      </c>
      <c r="V5" s="172" t="s">
        <v>38</v>
      </c>
      <c r="W5" s="32" t="s">
        <v>206</v>
      </c>
      <c r="X5" s="32" t="s">
        <v>207</v>
      </c>
      <c r="Y5" s="32" t="s">
        <v>208</v>
      </c>
      <c r="Z5" s="31" t="s">
        <v>209</v>
      </c>
      <c r="AA5" s="173" t="s">
        <v>210</v>
      </c>
      <c r="AB5" s="30" t="s">
        <v>211</v>
      </c>
      <c r="AC5" s="173" t="s">
        <v>212</v>
      </c>
    </row>
    <row r="6" spans="1:29" ht="40.5" customHeight="1">
      <c r="A6" s="169" t="s">
        <v>153</v>
      </c>
      <c r="B6" s="174">
        <f>'fill initial data data'!C39</f>
        <v>0</v>
      </c>
      <c r="C6" s="174">
        <f>'fill initial data data'!B44*'fill initial data data'!C37</f>
        <v>0</v>
      </c>
      <c r="D6" s="174">
        <f>'fill initial data data'!C44*'fill initial data data'!C37</f>
        <v>0</v>
      </c>
      <c r="E6" s="174">
        <f>C6+D6</f>
        <v>0</v>
      </c>
      <c r="F6" s="174">
        <f>'ps  blank 23 page 10,12--- '!E37</f>
        <v>0</v>
      </c>
      <c r="G6" s="174">
        <f>'ps  blank 23 page 10,12--- '!F37</f>
        <v>0</v>
      </c>
      <c r="H6" s="174">
        <f>F6+G6</f>
        <v>0</v>
      </c>
      <c r="I6" s="174">
        <f>'fill initial data data'!D3</f>
        <v>0</v>
      </c>
      <c r="J6" s="174">
        <f>'fill initial data data'!D4</f>
        <v>0</v>
      </c>
      <c r="K6" s="175">
        <f>'ps  blank 23 page 10,12--- '!I37</f>
        <v>0</v>
      </c>
      <c r="L6" s="175">
        <f>'ps  blank 23 page 10,12--- '!N37</f>
        <v>0</v>
      </c>
      <c r="M6" s="175">
        <f>'ps  blank 23 page 10,12--- '!J37</f>
        <v>0</v>
      </c>
      <c r="N6" s="175">
        <f>'ps  blank 23 page 10,12--- '!O37</f>
        <v>0</v>
      </c>
      <c r="O6" s="174">
        <f>I6+K6+M6</f>
        <v>0</v>
      </c>
      <c r="P6" s="174">
        <f>J6+L6+N6</f>
        <v>0</v>
      </c>
      <c r="Q6" s="175">
        <f>'ps  blank 23 page 10,12--- '!K37</f>
        <v>0</v>
      </c>
      <c r="R6" s="175">
        <f>'ps  blank 23 page 10,12--- '!P37</f>
        <v>0</v>
      </c>
      <c r="S6" s="174">
        <v>0</v>
      </c>
      <c r="T6" s="174">
        <v>0</v>
      </c>
      <c r="U6" s="174">
        <f>O6-Q6-S6</f>
        <v>0</v>
      </c>
      <c r="V6" s="174">
        <f>P6-R6-T6</f>
        <v>0</v>
      </c>
      <c r="W6" s="174">
        <f>'fill initial data data'!D7</f>
        <v>0</v>
      </c>
      <c r="X6" s="174">
        <f>'fill initial data data'!D8</f>
        <v>0</v>
      </c>
      <c r="Y6" s="174">
        <f>SUM(W6:X6)</f>
        <v>0</v>
      </c>
      <c r="Z6" s="174">
        <f>'ps  blank 23 page 10,12--- '!AB38</f>
        <v>0</v>
      </c>
      <c r="AA6" s="174">
        <f>Y6-Z6</f>
        <v>0</v>
      </c>
      <c r="AB6" s="176" t="e">
        <f>H6*100/E6</f>
        <v>#DIV/0!</v>
      </c>
      <c r="AC6" s="409">
        <v>3</v>
      </c>
    </row>
    <row r="7" spans="1:29" ht="41.25" customHeight="1">
      <c r="A7" s="32" t="s">
        <v>213</v>
      </c>
      <c r="B7" s="174">
        <f>'fill initial data data'!C39</f>
        <v>0</v>
      </c>
      <c r="C7" s="174">
        <f>'fill initial data data'!B45*'fill initial data data'!C39</f>
        <v>0</v>
      </c>
      <c r="D7" s="174">
        <f>'fill initial data data'!C45*'fill initial data data'!C39</f>
        <v>0</v>
      </c>
      <c r="E7" s="174">
        <f>C7+D7</f>
        <v>0</v>
      </c>
      <c r="F7" s="174">
        <f>'ups blank page 10,12--- '!E37</f>
        <v>0</v>
      </c>
      <c r="G7" s="174">
        <f>'ups blank page 10,12--- '!F37</f>
        <v>0</v>
      </c>
      <c r="H7" s="174">
        <f>F7+G7</f>
        <v>0</v>
      </c>
      <c r="I7" s="174">
        <v>0</v>
      </c>
      <c r="J7" s="174">
        <v>0</v>
      </c>
      <c r="K7" s="174">
        <f>'ups blank page 10,12--- '!I37</f>
        <v>0</v>
      </c>
      <c r="L7" s="174">
        <f>'ups blank page 10,12--- '!N37</f>
        <v>0</v>
      </c>
      <c r="M7" s="174">
        <f>'ups blank page 10,12--- '!J37</f>
        <v>0</v>
      </c>
      <c r="N7" s="174">
        <f>'ups blank page 10,12--- '!O37</f>
        <v>0</v>
      </c>
      <c r="O7" s="174">
        <f>I7+K7+M7</f>
        <v>0</v>
      </c>
      <c r="P7" s="174">
        <f>J7+L7+N7</f>
        <v>0</v>
      </c>
      <c r="Q7" s="174">
        <v>0</v>
      </c>
      <c r="R7" s="174">
        <v>0</v>
      </c>
      <c r="S7" s="174">
        <v>0</v>
      </c>
      <c r="T7" s="174">
        <v>0</v>
      </c>
      <c r="U7" s="174">
        <f>O7-Q7-S7</f>
        <v>0</v>
      </c>
      <c r="V7" s="174">
        <f>P7-R7-T7</f>
        <v>0</v>
      </c>
      <c r="W7" s="174">
        <f>'fill initial data data'!D18</f>
        <v>0</v>
      </c>
      <c r="X7" s="174">
        <f>'fill initial data data'!D19</f>
        <v>0</v>
      </c>
      <c r="Y7" s="174">
        <f>SUM(W7:X7)</f>
        <v>0</v>
      </c>
      <c r="Z7" s="174">
        <v>0</v>
      </c>
      <c r="AA7" s="174">
        <f>'ups blank page 10,12--- '!AB38</f>
        <v>0</v>
      </c>
      <c r="AB7" s="176" t="e">
        <f t="shared" ref="AB7:AB8" si="0">H7*100/E7</f>
        <v>#DIV/0!</v>
      </c>
      <c r="AC7" s="410"/>
    </row>
    <row r="8" spans="1:29" ht="60.75">
      <c r="A8" s="32" t="s">
        <v>214</v>
      </c>
      <c r="B8" s="174">
        <v>0</v>
      </c>
      <c r="C8" s="174">
        <f>SUM(C6:C7)</f>
        <v>0</v>
      </c>
      <c r="D8" s="174">
        <f t="shared" ref="D8:AA8" si="1">SUM(D6:D7)</f>
        <v>0</v>
      </c>
      <c r="E8" s="174">
        <f t="shared" si="1"/>
        <v>0</v>
      </c>
      <c r="F8" s="174">
        <f t="shared" si="1"/>
        <v>0</v>
      </c>
      <c r="G8" s="174">
        <f t="shared" si="1"/>
        <v>0</v>
      </c>
      <c r="H8" s="174">
        <f t="shared" si="1"/>
        <v>0</v>
      </c>
      <c r="I8" s="174">
        <f t="shared" si="1"/>
        <v>0</v>
      </c>
      <c r="J8" s="174">
        <f t="shared" si="1"/>
        <v>0</v>
      </c>
      <c r="K8" s="174">
        <f t="shared" si="1"/>
        <v>0</v>
      </c>
      <c r="L8" s="174">
        <f t="shared" si="1"/>
        <v>0</v>
      </c>
      <c r="M8" s="174">
        <v>0</v>
      </c>
      <c r="N8" s="174">
        <f t="shared" si="1"/>
        <v>0</v>
      </c>
      <c r="O8" s="174">
        <f t="shared" si="1"/>
        <v>0</v>
      </c>
      <c r="P8" s="174">
        <f t="shared" si="1"/>
        <v>0</v>
      </c>
      <c r="Q8" s="174">
        <v>0</v>
      </c>
      <c r="R8" s="174">
        <f t="shared" si="1"/>
        <v>0</v>
      </c>
      <c r="S8" s="174">
        <f t="shared" si="1"/>
        <v>0</v>
      </c>
      <c r="T8" s="174">
        <f t="shared" si="1"/>
        <v>0</v>
      </c>
      <c r="U8" s="174">
        <f t="shared" si="1"/>
        <v>0</v>
      </c>
      <c r="V8" s="174">
        <f t="shared" si="1"/>
        <v>0</v>
      </c>
      <c r="W8" s="174">
        <f t="shared" si="1"/>
        <v>0</v>
      </c>
      <c r="X8" s="174">
        <f t="shared" si="1"/>
        <v>0</v>
      </c>
      <c r="Y8" s="174">
        <f t="shared" si="1"/>
        <v>0</v>
      </c>
      <c r="Z8" s="174">
        <v>0</v>
      </c>
      <c r="AA8" s="174">
        <f t="shared" si="1"/>
        <v>0</v>
      </c>
      <c r="AB8" s="176" t="e">
        <f t="shared" si="0"/>
        <v>#DIV/0!</v>
      </c>
      <c r="AC8" s="411"/>
    </row>
    <row r="9" spans="1:29" ht="15.75" thickBot="1">
      <c r="A9" s="177" t="s">
        <v>215</v>
      </c>
      <c r="B9" s="178"/>
      <c r="C9" s="178"/>
      <c r="D9" s="178"/>
      <c r="E9" s="178"/>
      <c r="F9" s="178"/>
      <c r="G9" s="178">
        <f>'fill initial data data'!B54</f>
        <v>0</v>
      </c>
      <c r="H9" s="178"/>
      <c r="I9" s="178"/>
      <c r="J9" s="178"/>
      <c r="K9" s="180"/>
      <c r="L9" s="404">
        <f>'fill initial data data'!B55</f>
        <v>0</v>
      </c>
      <c r="M9" s="404"/>
      <c r="N9" s="404"/>
      <c r="O9" s="178" t="str">
        <f>'fill initial data data'!C55</f>
        <v>ugha rks dkj.k</v>
      </c>
      <c r="P9" s="178"/>
      <c r="Q9" s="179"/>
      <c r="R9" s="177" t="s">
        <v>216</v>
      </c>
      <c r="S9" s="178"/>
      <c r="T9" s="178"/>
      <c r="U9" s="178"/>
      <c r="V9" s="178"/>
      <c r="W9" s="180"/>
      <c r="X9" s="180"/>
      <c r="Y9" s="178">
        <f>'fill initial data data'!B56</f>
        <v>0</v>
      </c>
      <c r="Z9" s="178"/>
      <c r="AA9" s="178"/>
      <c r="AB9" s="180"/>
      <c r="AC9" s="179">
        <f>'fill initial data data'!B57</f>
        <v>0</v>
      </c>
    </row>
    <row r="10" spans="1:29" ht="15.75" thickBot="1">
      <c r="A10" s="1" t="s">
        <v>279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82">
        <f>'fill initial data data'!D56</f>
        <v>0</v>
      </c>
      <c r="L10" s="183"/>
      <c r="M10" s="198"/>
      <c r="N10" s="198" t="s">
        <v>280</v>
      </c>
      <c r="O10" s="198"/>
      <c r="P10" s="198"/>
      <c r="Q10" s="198"/>
      <c r="R10" s="198"/>
      <c r="S10" s="198"/>
      <c r="T10" s="198"/>
      <c r="U10" s="198"/>
      <c r="V10" s="198" t="s">
        <v>281</v>
      </c>
      <c r="W10" s="182">
        <f>'fill initial data data'!B58</f>
        <v>123</v>
      </c>
      <c r="X10" s="183"/>
      <c r="Y10" s="198" t="s">
        <v>282</v>
      </c>
      <c r="Z10" s="198"/>
      <c r="AA10" s="198" t="s">
        <v>38</v>
      </c>
      <c r="AB10" s="181">
        <f>'fill initial data data'!D58</f>
        <v>0</v>
      </c>
      <c r="AC10" s="198" t="s">
        <v>283</v>
      </c>
    </row>
    <row r="11" spans="1:29">
      <c r="A11" s="407"/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6" spans="1:29">
      <c r="A16" s="1"/>
      <c r="B16" s="70" t="s">
        <v>184</v>
      </c>
      <c r="C16" s="70"/>
      <c r="D16" s="70"/>
      <c r="E16" s="1"/>
      <c r="F16" s="1"/>
      <c r="G16" s="1"/>
      <c r="L16" s="1"/>
      <c r="V16" s="70" t="s">
        <v>70</v>
      </c>
      <c r="W16" s="70"/>
      <c r="X16" s="70"/>
      <c r="Y16" s="1"/>
    </row>
    <row r="17" spans="1:29">
      <c r="A17" s="1"/>
      <c r="B17" s="70"/>
      <c r="C17" s="70"/>
      <c r="D17" s="70"/>
      <c r="E17" s="1"/>
      <c r="F17" s="1"/>
      <c r="G17" s="1"/>
      <c r="L17" s="1"/>
      <c r="V17" s="70"/>
      <c r="W17" s="70"/>
      <c r="X17" s="70"/>
      <c r="Y17" s="1"/>
    </row>
    <row r="18" spans="1:29">
      <c r="A18" s="401" t="s">
        <v>185</v>
      </c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</row>
    <row r="19" spans="1:29">
      <c r="A19" s="401" t="s">
        <v>186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</row>
    <row r="20" spans="1:29">
      <c r="A20" s="401" t="s">
        <v>187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</row>
    <row r="21" spans="1:29">
      <c r="A21" s="401" t="s">
        <v>188</v>
      </c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</row>
  </sheetData>
  <sheetProtection password="C73D" sheet="1" objects="1" scenarios="1"/>
  <mergeCells count="25">
    <mergeCell ref="A2:L2"/>
    <mergeCell ref="A3:H3"/>
    <mergeCell ref="I3:V3"/>
    <mergeCell ref="W3:AB3"/>
    <mergeCell ref="C4:E4"/>
    <mergeCell ref="F4:H4"/>
    <mergeCell ref="I4:J4"/>
    <mergeCell ref="K4:L4"/>
    <mergeCell ref="M4:N4"/>
    <mergeCell ref="A20:AC20"/>
    <mergeCell ref="A21:AC21"/>
    <mergeCell ref="A1:B1"/>
    <mergeCell ref="M1:AC1"/>
    <mergeCell ref="L9:N9"/>
    <mergeCell ref="AA2:AB2"/>
    <mergeCell ref="A11:R11"/>
    <mergeCell ref="A18:AC18"/>
    <mergeCell ref="A19:AC19"/>
    <mergeCell ref="O4:P4"/>
    <mergeCell ref="Q4:R4"/>
    <mergeCell ref="S4:T4"/>
    <mergeCell ref="U4:V4"/>
    <mergeCell ref="W4:AA4"/>
    <mergeCell ref="AC6:AC8"/>
    <mergeCell ref="B4:B5"/>
  </mergeCells>
  <pageMargins left="0" right="0" top="0.11811023622047244" bottom="0.11811023622047244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4" sqref="J1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fill initial data data</vt:lpstr>
      <vt:lpstr>ps  blank  23 page 9,11---  </vt:lpstr>
      <vt:lpstr>ps  blank 23 page 10,12--- </vt:lpstr>
      <vt:lpstr>ups blank page 9,11---   </vt:lpstr>
      <vt:lpstr>ups blank page 10,12--- </vt:lpstr>
      <vt:lpstr>monthly data formet 1</vt:lpstr>
      <vt:lpstr>monthly data formet 2</vt:lpstr>
      <vt:lpstr>Sheet3</vt:lpstr>
      <vt:lpstr>'fill initial data data'!Print_Area</vt:lpstr>
      <vt:lpstr>'monthly data formet 1'!Print_Area</vt:lpstr>
      <vt:lpstr>'monthly data formet 2'!Print_Area</vt:lpstr>
      <vt:lpstr>'ps  blank  23 page 9,11---  '!Print_Area</vt:lpstr>
      <vt:lpstr>'ps  blank 23 page 10,12--- '!Print_Area</vt:lpstr>
      <vt:lpstr>'ups blank page 10,12--- '!Print_Area</vt:lpstr>
      <vt:lpstr>'ups blank page 9,11---  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2023-04-21T07:48:29Z</cp:lastPrinted>
  <dcterms:created xsi:type="dcterms:W3CDTF">2022-04-07T04:07:16Z</dcterms:created>
  <dcterms:modified xsi:type="dcterms:W3CDTF">2023-04-21T08:19:16Z</dcterms:modified>
</cp:coreProperties>
</file>